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21_2019_Sprzątanie JAS\2401_ILZ_01_260_21_2_2019 - Procedura przetargowa\"/>
    </mc:Choice>
  </mc:AlternateContent>
  <bookViews>
    <workbookView xWindow="0" yWindow="0" windowWidth="28800" windowHeight="11100"/>
  </bookViews>
  <sheets>
    <sheet name="Cz. 1" sheetId="1" r:id="rId1"/>
    <sheet name="Cz. 2" sheetId="3" r:id="rId2"/>
    <sheet name="Cz. 3" sheetId="4" r:id="rId3"/>
    <sheet name="Cz. 4" sheetId="5" r:id="rId4"/>
    <sheet name="Cz. 5" sheetId="6" r:id="rId5"/>
    <sheet name="Cz. 6 " sheetId="7" r:id="rId6"/>
    <sheet name="Cz. 7" sheetId="8" r:id="rId7"/>
    <sheet name="Cz. 8" sheetId="9" r:id="rId8"/>
    <sheet name="Cz. 9" sheetId="10" r:id="rId9"/>
    <sheet name="Cz. 10" sheetId="11" r:id="rId10"/>
    <sheet name="Cz. 11" sheetId="12" r:id="rId11"/>
    <sheet name="Cz. 12" sheetId="13" r:id="rId12"/>
    <sheet name="Cz. 13" sheetId="14" r:id="rId13"/>
    <sheet name="Cz. 14" sheetId="15" r:id="rId14"/>
    <sheet name="Cz. 15" sheetId="16" r:id="rId15"/>
    <sheet name="Cz. 16" sheetId="17" r:id="rId16"/>
    <sheet name="Cz. 17" sheetId="18" r:id="rId17"/>
    <sheet name="Cz. 18" sheetId="19" r:id="rId18"/>
    <sheet name="Cz. 19" sheetId="20" r:id="rId19"/>
    <sheet name="Cz. 20" sheetId="21" r:id="rId20"/>
    <sheet name="Cz. 21" sheetId="22" r:id="rId21"/>
    <sheet name="Cz. 22" sheetId="23" r:id="rId22"/>
    <sheet name="Cz. 23" sheetId="24" r:id="rId23"/>
    <sheet name="Cz. 24" sheetId="25" r:id="rId24"/>
    <sheet name="Cz. 25" sheetId="26" r:id="rId25"/>
    <sheet name="Cz. 26" sheetId="27" r:id="rId26"/>
    <sheet name="Cz. 27" sheetId="28" r:id="rId27"/>
    <sheet name="Cz. 28" sheetId="29" r:id="rId28"/>
    <sheet name="Cz. 29" sheetId="30" r:id="rId29"/>
    <sheet name="Cz. 30" sheetId="31" r:id="rId30"/>
    <sheet name="Cz. 31" sheetId="32" r:id="rId31"/>
    <sheet name="Cz. 32" sheetId="33" r:id="rId32"/>
    <sheet name="Cz. 33" sheetId="34" r:id="rId33"/>
    <sheet name="Cz. 34" sheetId="35" r:id="rId34"/>
    <sheet name="Cz. 35" sheetId="36" r:id="rId35"/>
    <sheet name="Cz. 36" sheetId="37" r:id="rId36"/>
    <sheet name="Cz. 37" sheetId="38" r:id="rId37"/>
    <sheet name="Cz. 38" sheetId="39" r:id="rId38"/>
    <sheet name="Cz. 39" sheetId="40" r:id="rId39"/>
    <sheet name="Cz. 40" sheetId="41" r:id="rId40"/>
    <sheet name="Cz. 41" sheetId="42" r:id="rId41"/>
    <sheet name="Cz. 43" sheetId="44" r:id="rId42"/>
    <sheet name="Cz. 44" sheetId="45" r:id="rId43"/>
    <sheet name="Cz. 45" sheetId="46" r:id="rId44"/>
    <sheet name="Cz. 46" sheetId="47" r:id="rId45"/>
    <sheet name="Cz. 47" sheetId="48" r:id="rId46"/>
    <sheet name="Cz. 48" sheetId="49" r:id="rId47"/>
  </sheets>
  <definedNames>
    <definedName name="_xlnm.Print_Area" localSheetId="2">'Cz. 3'!$A$1:$L$22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4" i="4"/>
  <c r="J3" i="4"/>
  <c r="I5" i="4"/>
  <c r="I4" i="4"/>
  <c r="I3" i="4"/>
  <c r="G5" i="4" l="1"/>
  <c r="G4" i="4"/>
  <c r="G3" i="4"/>
  <c r="F5" i="4" l="1"/>
  <c r="F4" i="4"/>
  <c r="F3" i="4"/>
  <c r="D5" i="4" l="1"/>
  <c r="D4" i="4"/>
  <c r="D3" i="4"/>
  <c r="C5" i="4"/>
  <c r="C4" i="4"/>
  <c r="C3" i="4"/>
  <c r="B5" i="4"/>
  <c r="B4" i="4"/>
  <c r="B3" i="4"/>
  <c r="D7" i="49" l="1"/>
  <c r="C7" i="49"/>
  <c r="B7" i="49"/>
  <c r="D6" i="49"/>
  <c r="C6" i="49"/>
  <c r="B6" i="49"/>
  <c r="B7" i="48"/>
  <c r="B6" i="48"/>
  <c r="E7" i="47"/>
  <c r="D7" i="47"/>
  <c r="C7" i="47"/>
  <c r="B7" i="47"/>
  <c r="E6" i="47"/>
  <c r="D6" i="47"/>
  <c r="C6" i="47"/>
  <c r="B6" i="47"/>
  <c r="C9" i="46"/>
  <c r="B9" i="46"/>
  <c r="C8" i="46"/>
  <c r="B8" i="46"/>
  <c r="C7" i="46"/>
  <c r="B7" i="46"/>
  <c r="C11" i="45"/>
  <c r="B11" i="45"/>
  <c r="C10" i="45"/>
  <c r="B10" i="45"/>
  <c r="C9" i="45"/>
  <c r="B9" i="45"/>
  <c r="C8" i="45"/>
  <c r="B8" i="45"/>
  <c r="E11" i="44"/>
  <c r="D11" i="44"/>
  <c r="C11" i="44"/>
  <c r="B11" i="44"/>
  <c r="E10" i="44"/>
  <c r="D10" i="44"/>
  <c r="C10" i="44"/>
  <c r="B10" i="44"/>
  <c r="E9" i="44"/>
  <c r="D9" i="44"/>
  <c r="C9" i="44"/>
  <c r="B9" i="44"/>
  <c r="E8" i="44"/>
  <c r="D8" i="44"/>
  <c r="C8" i="44"/>
  <c r="B8" i="44"/>
  <c r="D7" i="42"/>
  <c r="C7" i="42"/>
  <c r="B7" i="42"/>
  <c r="D6" i="42"/>
  <c r="C6" i="42"/>
  <c r="B6" i="42"/>
  <c r="K9" i="41"/>
  <c r="J9" i="41"/>
  <c r="I9" i="41"/>
  <c r="H9" i="41"/>
  <c r="G9" i="41"/>
  <c r="F9" i="41"/>
  <c r="E9" i="41"/>
  <c r="D9" i="41"/>
  <c r="C9" i="41"/>
  <c r="B9" i="41"/>
  <c r="K8" i="41"/>
  <c r="J8" i="41"/>
  <c r="I8" i="41"/>
  <c r="H8" i="41"/>
  <c r="G8" i="41"/>
  <c r="F8" i="41"/>
  <c r="E8" i="41"/>
  <c r="D8" i="41"/>
  <c r="C8" i="41"/>
  <c r="B8" i="41"/>
  <c r="K7" i="41"/>
  <c r="J7" i="41"/>
  <c r="I7" i="41"/>
  <c r="H7" i="41"/>
  <c r="G7" i="41"/>
  <c r="F7" i="41"/>
  <c r="E7" i="41"/>
  <c r="D7" i="41"/>
  <c r="C7" i="41"/>
  <c r="B7" i="41"/>
  <c r="F11" i="40"/>
  <c r="E11" i="40"/>
  <c r="D11" i="40"/>
  <c r="C11" i="40"/>
  <c r="B11" i="40"/>
  <c r="F10" i="40"/>
  <c r="E10" i="40"/>
  <c r="D10" i="40"/>
  <c r="C10" i="40"/>
  <c r="B10" i="40"/>
  <c r="F9" i="40"/>
  <c r="E9" i="40"/>
  <c r="D9" i="40"/>
  <c r="C9" i="40"/>
  <c r="B9" i="40"/>
  <c r="F8" i="40"/>
  <c r="E8" i="40"/>
  <c r="D8" i="40"/>
  <c r="C8" i="40"/>
  <c r="B8" i="40"/>
  <c r="K11" i="39"/>
  <c r="J11" i="39"/>
  <c r="I11" i="39"/>
  <c r="H11" i="39"/>
  <c r="G11" i="39"/>
  <c r="F11" i="39"/>
  <c r="E11" i="39"/>
  <c r="D11" i="39"/>
  <c r="C11" i="39"/>
  <c r="B11" i="39"/>
  <c r="K10" i="39"/>
  <c r="J10" i="39"/>
  <c r="I10" i="39"/>
  <c r="H10" i="39"/>
  <c r="G10" i="39"/>
  <c r="F10" i="39"/>
  <c r="E10" i="39"/>
  <c r="D10" i="39"/>
  <c r="C10" i="39"/>
  <c r="B10" i="39"/>
  <c r="K9" i="39"/>
  <c r="J9" i="39"/>
  <c r="I9" i="39"/>
  <c r="H9" i="39"/>
  <c r="G9" i="39"/>
  <c r="F9" i="39"/>
  <c r="E9" i="39"/>
  <c r="D9" i="39"/>
  <c r="C9" i="39"/>
  <c r="B9" i="39"/>
  <c r="K8" i="39"/>
  <c r="J8" i="39"/>
  <c r="I8" i="39"/>
  <c r="H8" i="39"/>
  <c r="G8" i="39"/>
  <c r="F8" i="39"/>
  <c r="E8" i="39"/>
  <c r="D8" i="39"/>
  <c r="C8" i="39"/>
  <c r="B8" i="39"/>
  <c r="D9" i="38"/>
  <c r="C9" i="38"/>
  <c r="B9" i="38"/>
  <c r="D8" i="38"/>
  <c r="C8" i="38"/>
  <c r="B8" i="38"/>
  <c r="D7" i="38"/>
  <c r="C7" i="38"/>
  <c r="B7" i="38"/>
  <c r="E7" i="37"/>
  <c r="D7" i="37"/>
  <c r="C7" i="37"/>
  <c r="B7" i="37"/>
  <c r="E6" i="37"/>
  <c r="D6" i="37"/>
  <c r="C6" i="37"/>
  <c r="B6" i="37"/>
  <c r="I11" i="36"/>
  <c r="H11" i="36"/>
  <c r="G11" i="36"/>
  <c r="F11" i="36"/>
  <c r="E11" i="36"/>
  <c r="D11" i="36"/>
  <c r="C11" i="36"/>
  <c r="B11" i="36"/>
  <c r="I10" i="36"/>
  <c r="H10" i="36"/>
  <c r="G10" i="36"/>
  <c r="F10" i="36"/>
  <c r="E10" i="36"/>
  <c r="D10" i="36"/>
  <c r="C10" i="36"/>
  <c r="B10" i="36"/>
  <c r="I9" i="36"/>
  <c r="H9" i="36"/>
  <c r="G9" i="36"/>
  <c r="F9" i="36"/>
  <c r="E9" i="36"/>
  <c r="D9" i="36"/>
  <c r="C9" i="36"/>
  <c r="B9" i="36"/>
  <c r="I8" i="36"/>
  <c r="H8" i="36"/>
  <c r="G8" i="36"/>
  <c r="F8" i="36"/>
  <c r="E8" i="36"/>
  <c r="D8" i="36"/>
  <c r="C8" i="36"/>
  <c r="B8" i="36"/>
  <c r="I11" i="35"/>
  <c r="H11" i="35"/>
  <c r="G11" i="35"/>
  <c r="F11" i="35"/>
  <c r="E11" i="35"/>
  <c r="D11" i="35"/>
  <c r="C11" i="35"/>
  <c r="B11" i="35"/>
  <c r="I10" i="35"/>
  <c r="H10" i="35"/>
  <c r="G10" i="35"/>
  <c r="F10" i="35"/>
  <c r="E10" i="35"/>
  <c r="D10" i="35"/>
  <c r="C10" i="35"/>
  <c r="B10" i="35"/>
  <c r="I9" i="35"/>
  <c r="H9" i="35"/>
  <c r="G9" i="35"/>
  <c r="F9" i="35"/>
  <c r="E9" i="35"/>
  <c r="D9" i="35"/>
  <c r="C9" i="35"/>
  <c r="B9" i="35"/>
  <c r="I8" i="35"/>
  <c r="H8" i="35"/>
  <c r="G8" i="35"/>
  <c r="F8" i="35"/>
  <c r="E8" i="35"/>
  <c r="D8" i="35"/>
  <c r="C8" i="35"/>
  <c r="B8" i="35"/>
  <c r="E9" i="34"/>
  <c r="D9" i="34"/>
  <c r="C9" i="34"/>
  <c r="B9" i="34"/>
  <c r="E8" i="34"/>
  <c r="D8" i="34"/>
  <c r="C8" i="34"/>
  <c r="B8" i="34"/>
  <c r="E7" i="34"/>
  <c r="D7" i="34"/>
  <c r="C7" i="34"/>
  <c r="B7" i="34"/>
  <c r="I11" i="33"/>
  <c r="H11" i="33"/>
  <c r="G11" i="33"/>
  <c r="F11" i="33"/>
  <c r="E11" i="33"/>
  <c r="D11" i="33"/>
  <c r="C11" i="33"/>
  <c r="B11" i="33"/>
  <c r="I10" i="33"/>
  <c r="H10" i="33"/>
  <c r="G10" i="33"/>
  <c r="F10" i="33"/>
  <c r="E10" i="33"/>
  <c r="D10" i="33"/>
  <c r="C10" i="33"/>
  <c r="B10" i="33"/>
  <c r="I9" i="33"/>
  <c r="H9" i="33"/>
  <c r="G9" i="33"/>
  <c r="F9" i="33"/>
  <c r="E9" i="33"/>
  <c r="D9" i="33"/>
  <c r="C9" i="33"/>
  <c r="B9" i="33"/>
  <c r="I8" i="33"/>
  <c r="H8" i="33"/>
  <c r="G8" i="33"/>
  <c r="F8" i="33"/>
  <c r="E8" i="33"/>
  <c r="D8" i="33"/>
  <c r="C8" i="33"/>
  <c r="B8" i="33"/>
  <c r="J11" i="32"/>
  <c r="I11" i="32"/>
  <c r="H11" i="32"/>
  <c r="G11" i="32"/>
  <c r="F11" i="32"/>
  <c r="E11" i="32"/>
  <c r="D11" i="32"/>
  <c r="C11" i="32"/>
  <c r="B11" i="32"/>
  <c r="J10" i="32"/>
  <c r="I10" i="32"/>
  <c r="H10" i="32"/>
  <c r="G10" i="32"/>
  <c r="F10" i="32"/>
  <c r="E10" i="32"/>
  <c r="D10" i="32"/>
  <c r="C10" i="32"/>
  <c r="B10" i="32"/>
  <c r="J9" i="32"/>
  <c r="I9" i="32"/>
  <c r="H9" i="32"/>
  <c r="G9" i="32"/>
  <c r="F9" i="32"/>
  <c r="E9" i="32"/>
  <c r="D9" i="32"/>
  <c r="C9" i="32"/>
  <c r="B9" i="32"/>
  <c r="J8" i="32"/>
  <c r="I8" i="32"/>
  <c r="H8" i="32"/>
  <c r="G8" i="32"/>
  <c r="F8" i="32"/>
  <c r="E8" i="32"/>
  <c r="D8" i="32"/>
  <c r="C8" i="32"/>
  <c r="B8" i="32"/>
  <c r="I11" i="31"/>
  <c r="H11" i="31"/>
  <c r="G11" i="31"/>
  <c r="F11" i="31"/>
  <c r="E11" i="31"/>
  <c r="D11" i="31"/>
  <c r="C11" i="31"/>
  <c r="B11" i="31"/>
  <c r="I10" i="31"/>
  <c r="H10" i="31"/>
  <c r="G10" i="31"/>
  <c r="F10" i="31"/>
  <c r="E10" i="31"/>
  <c r="D10" i="31"/>
  <c r="C10" i="31"/>
  <c r="B10" i="31"/>
  <c r="I9" i="31"/>
  <c r="H9" i="31"/>
  <c r="G9" i="31"/>
  <c r="F9" i="31"/>
  <c r="E9" i="31"/>
  <c r="D9" i="31"/>
  <c r="C9" i="31"/>
  <c r="B9" i="31"/>
  <c r="I8" i="31"/>
  <c r="H8" i="31"/>
  <c r="G8" i="31"/>
  <c r="F8" i="31"/>
  <c r="E8" i="31"/>
  <c r="D8" i="31"/>
  <c r="C8" i="31"/>
  <c r="B8" i="31"/>
  <c r="I11" i="30"/>
  <c r="H11" i="30"/>
  <c r="G11" i="30"/>
  <c r="F11" i="30"/>
  <c r="E11" i="30"/>
  <c r="D11" i="30"/>
  <c r="C11" i="30"/>
  <c r="B11" i="30"/>
  <c r="I10" i="30"/>
  <c r="H10" i="30"/>
  <c r="G10" i="30"/>
  <c r="F10" i="30"/>
  <c r="E10" i="30"/>
  <c r="D10" i="30"/>
  <c r="C10" i="30"/>
  <c r="B10" i="30"/>
  <c r="I9" i="30"/>
  <c r="H9" i="30"/>
  <c r="G9" i="30"/>
  <c r="F9" i="30"/>
  <c r="E9" i="30"/>
  <c r="D9" i="30"/>
  <c r="C9" i="30"/>
  <c r="B9" i="30"/>
  <c r="I8" i="30"/>
  <c r="H8" i="30"/>
  <c r="G8" i="30"/>
  <c r="F8" i="30"/>
  <c r="E8" i="30"/>
  <c r="D8" i="30"/>
  <c r="C8" i="30"/>
  <c r="B8" i="30"/>
  <c r="E11" i="29"/>
  <c r="D11" i="29"/>
  <c r="C11" i="29"/>
  <c r="B11" i="29"/>
  <c r="E10" i="29"/>
  <c r="D10" i="29"/>
  <c r="C10" i="29"/>
  <c r="B10" i="29"/>
  <c r="E9" i="29"/>
  <c r="D9" i="29"/>
  <c r="C9" i="29"/>
  <c r="B9" i="29"/>
  <c r="E8" i="29"/>
  <c r="D8" i="29"/>
  <c r="C8" i="29"/>
  <c r="B8" i="29"/>
  <c r="J11" i="28"/>
  <c r="I11" i="28"/>
  <c r="H11" i="28"/>
  <c r="G11" i="28"/>
  <c r="F11" i="28"/>
  <c r="E11" i="28"/>
  <c r="D11" i="28"/>
  <c r="C11" i="28"/>
  <c r="B11" i="28"/>
  <c r="J10" i="28"/>
  <c r="I10" i="28"/>
  <c r="H10" i="28"/>
  <c r="G10" i="28"/>
  <c r="F10" i="28"/>
  <c r="E10" i="28"/>
  <c r="D10" i="28"/>
  <c r="C10" i="28"/>
  <c r="B10" i="28"/>
  <c r="J9" i="28"/>
  <c r="I9" i="28"/>
  <c r="H9" i="28"/>
  <c r="G9" i="28"/>
  <c r="F9" i="28"/>
  <c r="E9" i="28"/>
  <c r="D9" i="28"/>
  <c r="C9" i="28"/>
  <c r="B9" i="28"/>
  <c r="J8" i="28"/>
  <c r="I8" i="28"/>
  <c r="H8" i="28"/>
  <c r="G8" i="28"/>
  <c r="F8" i="28"/>
  <c r="E8" i="28"/>
  <c r="D8" i="28"/>
  <c r="C8" i="28"/>
  <c r="B8" i="28"/>
  <c r="E11" i="27"/>
  <c r="D11" i="27"/>
  <c r="C11" i="27"/>
  <c r="B11" i="27"/>
  <c r="E10" i="27"/>
  <c r="D10" i="27"/>
  <c r="C10" i="27"/>
  <c r="B10" i="27"/>
  <c r="E9" i="27"/>
  <c r="D9" i="27"/>
  <c r="C9" i="27"/>
  <c r="B9" i="27"/>
  <c r="E8" i="27"/>
  <c r="D8" i="27"/>
  <c r="C8" i="27"/>
  <c r="B8" i="27"/>
  <c r="E11" i="26"/>
  <c r="D11" i="26"/>
  <c r="C11" i="26"/>
  <c r="B11" i="26"/>
  <c r="E10" i="26"/>
  <c r="D10" i="26"/>
  <c r="C10" i="26"/>
  <c r="B10" i="26"/>
  <c r="E9" i="26"/>
  <c r="D9" i="26"/>
  <c r="C9" i="26"/>
  <c r="B9" i="26"/>
  <c r="E8" i="26"/>
  <c r="D8" i="26"/>
  <c r="C8" i="26"/>
  <c r="B8" i="26"/>
  <c r="G11" i="25"/>
  <c r="F11" i="25"/>
  <c r="E11" i="25"/>
  <c r="D11" i="25"/>
  <c r="C11" i="25"/>
  <c r="B11" i="25"/>
  <c r="G10" i="25"/>
  <c r="F10" i="25"/>
  <c r="E10" i="25"/>
  <c r="D10" i="25"/>
  <c r="C10" i="25"/>
  <c r="B10" i="25"/>
  <c r="G9" i="25"/>
  <c r="F9" i="25"/>
  <c r="E9" i="25"/>
  <c r="D9" i="25"/>
  <c r="C9" i="25"/>
  <c r="B9" i="25"/>
  <c r="G8" i="25"/>
  <c r="F8" i="25"/>
  <c r="E8" i="25"/>
  <c r="D8" i="25"/>
  <c r="C8" i="25"/>
  <c r="B8" i="25"/>
  <c r="H11" i="24"/>
  <c r="G11" i="24"/>
  <c r="F11" i="24"/>
  <c r="E11" i="24"/>
  <c r="D11" i="24"/>
  <c r="C11" i="24"/>
  <c r="B11" i="24"/>
  <c r="H10" i="24"/>
  <c r="G10" i="24"/>
  <c r="F10" i="24"/>
  <c r="E10" i="24"/>
  <c r="D10" i="24"/>
  <c r="C10" i="24"/>
  <c r="B10" i="24"/>
  <c r="H9" i="24"/>
  <c r="G9" i="24"/>
  <c r="F9" i="24"/>
  <c r="E9" i="24"/>
  <c r="D9" i="24"/>
  <c r="C9" i="24"/>
  <c r="B9" i="24"/>
  <c r="H8" i="24"/>
  <c r="G8" i="24"/>
  <c r="F8" i="24"/>
  <c r="E8" i="24"/>
  <c r="D8" i="24"/>
  <c r="C8" i="24"/>
  <c r="B8" i="24"/>
  <c r="K11" i="23"/>
  <c r="J11" i="23"/>
  <c r="I11" i="23"/>
  <c r="H11" i="23"/>
  <c r="G11" i="23"/>
  <c r="F11" i="23"/>
  <c r="E11" i="23"/>
  <c r="D11" i="23"/>
  <c r="C11" i="23"/>
  <c r="B11" i="23"/>
  <c r="K10" i="23"/>
  <c r="J10" i="23"/>
  <c r="I10" i="23"/>
  <c r="H10" i="23"/>
  <c r="G10" i="23"/>
  <c r="F10" i="23"/>
  <c r="E10" i="23"/>
  <c r="D10" i="23"/>
  <c r="C10" i="23"/>
  <c r="B10" i="23"/>
  <c r="K9" i="23"/>
  <c r="J9" i="23"/>
  <c r="I9" i="23"/>
  <c r="H9" i="23"/>
  <c r="G9" i="23"/>
  <c r="F9" i="23"/>
  <c r="E9" i="23"/>
  <c r="D9" i="23"/>
  <c r="C9" i="23"/>
  <c r="B9" i="23"/>
  <c r="K8" i="23"/>
  <c r="J8" i="23"/>
  <c r="I8" i="23"/>
  <c r="H8" i="23"/>
  <c r="G8" i="23"/>
  <c r="F8" i="23"/>
  <c r="E8" i="23"/>
  <c r="D8" i="23"/>
  <c r="C8" i="23"/>
  <c r="B8" i="23"/>
  <c r="H11" i="22"/>
  <c r="G11" i="22"/>
  <c r="F11" i="22"/>
  <c r="E11" i="22"/>
  <c r="D11" i="22"/>
  <c r="C11" i="22"/>
  <c r="B11" i="22"/>
  <c r="H10" i="22"/>
  <c r="G10" i="22"/>
  <c r="F10" i="22"/>
  <c r="E10" i="22"/>
  <c r="D10" i="22"/>
  <c r="C10" i="22"/>
  <c r="B10" i="22"/>
  <c r="H9" i="22"/>
  <c r="G9" i="22"/>
  <c r="F9" i="22"/>
  <c r="E9" i="22"/>
  <c r="D9" i="22"/>
  <c r="C9" i="22"/>
  <c r="B9" i="22"/>
  <c r="H8" i="22"/>
  <c r="G8" i="22"/>
  <c r="F8" i="22"/>
  <c r="E8" i="22"/>
  <c r="D8" i="22"/>
  <c r="C8" i="22"/>
  <c r="B8" i="22"/>
  <c r="F11" i="21"/>
  <c r="E11" i="21"/>
  <c r="D11" i="21"/>
  <c r="C11" i="21"/>
  <c r="B11" i="21"/>
  <c r="F10" i="21"/>
  <c r="E10" i="21"/>
  <c r="D10" i="21"/>
  <c r="C10" i="21"/>
  <c r="B10" i="21"/>
  <c r="F9" i="21"/>
  <c r="E9" i="21"/>
  <c r="D9" i="21"/>
  <c r="C9" i="21"/>
  <c r="B9" i="21"/>
  <c r="F8" i="21"/>
  <c r="E8" i="21"/>
  <c r="D8" i="21"/>
  <c r="C8" i="21"/>
  <c r="B8" i="21"/>
  <c r="E9" i="20"/>
  <c r="D9" i="20"/>
  <c r="C9" i="20"/>
  <c r="B9" i="20"/>
  <c r="E8" i="20"/>
  <c r="D8" i="20"/>
  <c r="C8" i="20"/>
  <c r="B8" i="20"/>
  <c r="E7" i="20"/>
  <c r="D7" i="20"/>
  <c r="C7" i="20"/>
  <c r="B7" i="20"/>
  <c r="K11" i="19"/>
  <c r="J11" i="19"/>
  <c r="I11" i="19"/>
  <c r="H11" i="19"/>
  <c r="G11" i="19"/>
  <c r="F11" i="19"/>
  <c r="E11" i="19"/>
  <c r="D11" i="19"/>
  <c r="C11" i="19"/>
  <c r="B11" i="19"/>
  <c r="K10" i="19"/>
  <c r="J10" i="19"/>
  <c r="I10" i="19"/>
  <c r="H10" i="19"/>
  <c r="G10" i="19"/>
  <c r="F10" i="19"/>
  <c r="E10" i="19"/>
  <c r="D10" i="19"/>
  <c r="C10" i="19"/>
  <c r="B10" i="19"/>
  <c r="K9" i="19"/>
  <c r="J9" i="19"/>
  <c r="I9" i="19"/>
  <c r="H9" i="19"/>
  <c r="G9" i="19"/>
  <c r="F9" i="19"/>
  <c r="E9" i="19"/>
  <c r="D9" i="19"/>
  <c r="C9" i="19"/>
  <c r="B9" i="19"/>
  <c r="K8" i="19"/>
  <c r="J8" i="19"/>
  <c r="I8" i="19"/>
  <c r="H8" i="19"/>
  <c r="G8" i="19"/>
  <c r="F8" i="19"/>
  <c r="E8" i="19"/>
  <c r="D8" i="19"/>
  <c r="C8" i="19"/>
  <c r="B8" i="19"/>
  <c r="L11" i="18"/>
  <c r="K11" i="18"/>
  <c r="J11" i="18"/>
  <c r="I11" i="18"/>
  <c r="H11" i="18"/>
  <c r="G11" i="18"/>
  <c r="F11" i="18"/>
  <c r="E11" i="18"/>
  <c r="D11" i="18"/>
  <c r="C11" i="18"/>
  <c r="B11" i="18"/>
  <c r="L10" i="18"/>
  <c r="K10" i="18"/>
  <c r="J10" i="18"/>
  <c r="I10" i="18"/>
  <c r="H10" i="18"/>
  <c r="G10" i="18"/>
  <c r="F10" i="18"/>
  <c r="E10" i="18"/>
  <c r="D10" i="18"/>
  <c r="C10" i="18"/>
  <c r="B10" i="18"/>
  <c r="L9" i="18"/>
  <c r="K9" i="18"/>
  <c r="J9" i="18"/>
  <c r="I9" i="18"/>
  <c r="H9" i="18"/>
  <c r="G9" i="18"/>
  <c r="F9" i="18"/>
  <c r="E9" i="18"/>
  <c r="D9" i="18"/>
  <c r="C9" i="18"/>
  <c r="B9" i="18"/>
  <c r="L8" i="18"/>
  <c r="K8" i="18"/>
  <c r="J8" i="18"/>
  <c r="I8" i="18"/>
  <c r="H8" i="18"/>
  <c r="G8" i="18"/>
  <c r="F8" i="18"/>
  <c r="E8" i="18"/>
  <c r="D8" i="18"/>
  <c r="C8" i="18"/>
  <c r="B8" i="18"/>
  <c r="K11" i="17"/>
  <c r="J11" i="17"/>
  <c r="I11" i="17"/>
  <c r="H11" i="17"/>
  <c r="G11" i="17"/>
  <c r="F11" i="17"/>
  <c r="E11" i="17"/>
  <c r="D11" i="17"/>
  <c r="C11" i="17"/>
  <c r="B11" i="17"/>
  <c r="K10" i="17"/>
  <c r="J10" i="17"/>
  <c r="I10" i="17"/>
  <c r="H10" i="17"/>
  <c r="G10" i="17"/>
  <c r="F10" i="17"/>
  <c r="E10" i="17"/>
  <c r="D10" i="17"/>
  <c r="C10" i="17"/>
  <c r="B10" i="17"/>
  <c r="K9" i="17"/>
  <c r="J9" i="17"/>
  <c r="I9" i="17"/>
  <c r="H9" i="17"/>
  <c r="G9" i="17"/>
  <c r="F9" i="17"/>
  <c r="E9" i="17"/>
  <c r="D9" i="17"/>
  <c r="C9" i="17"/>
  <c r="B9" i="17"/>
  <c r="K8" i="17"/>
  <c r="J8" i="17"/>
  <c r="I8" i="17"/>
  <c r="H8" i="17"/>
  <c r="G8" i="17"/>
  <c r="F8" i="17"/>
  <c r="E8" i="17"/>
  <c r="D8" i="17"/>
  <c r="C8" i="17"/>
  <c r="B8" i="17"/>
  <c r="F11" i="16"/>
  <c r="E11" i="16"/>
  <c r="D11" i="16"/>
  <c r="C11" i="16"/>
  <c r="B11" i="16"/>
  <c r="F10" i="16"/>
  <c r="E10" i="16"/>
  <c r="D10" i="16"/>
  <c r="C10" i="16"/>
  <c r="B10" i="16"/>
  <c r="F9" i="16"/>
  <c r="E9" i="16"/>
  <c r="D9" i="16"/>
  <c r="C9" i="16"/>
  <c r="B9" i="16"/>
  <c r="F8" i="16"/>
  <c r="E8" i="16"/>
  <c r="D8" i="16"/>
  <c r="C8" i="16"/>
  <c r="B8" i="16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9" i="15"/>
  <c r="I9" i="15"/>
  <c r="H9" i="15"/>
  <c r="G9" i="15"/>
  <c r="F9" i="15"/>
  <c r="E9" i="15"/>
  <c r="D9" i="15"/>
  <c r="C9" i="15"/>
  <c r="B9" i="15"/>
  <c r="J8" i="15"/>
  <c r="I8" i="15"/>
  <c r="H8" i="15"/>
  <c r="G8" i="15"/>
  <c r="F8" i="15"/>
  <c r="E8" i="15"/>
  <c r="D8" i="15"/>
  <c r="C8" i="15"/>
  <c r="B8" i="15"/>
  <c r="J11" i="14"/>
  <c r="I11" i="14"/>
  <c r="H11" i="14"/>
  <c r="G11" i="14"/>
  <c r="F11" i="14"/>
  <c r="E11" i="14"/>
  <c r="D11" i="14"/>
  <c r="C11" i="14"/>
  <c r="B11" i="14"/>
  <c r="J10" i="14"/>
  <c r="I10" i="14"/>
  <c r="H10" i="14"/>
  <c r="G10" i="14"/>
  <c r="F10" i="14"/>
  <c r="E10" i="14"/>
  <c r="D10" i="14"/>
  <c r="C10" i="14"/>
  <c r="B10" i="14"/>
  <c r="J9" i="14"/>
  <c r="I9" i="14"/>
  <c r="H9" i="14"/>
  <c r="G9" i="14"/>
  <c r="F9" i="14"/>
  <c r="E9" i="14"/>
  <c r="D9" i="14"/>
  <c r="C9" i="14"/>
  <c r="B9" i="14"/>
  <c r="J8" i="14"/>
  <c r="I8" i="14"/>
  <c r="H8" i="14"/>
  <c r="G8" i="14"/>
  <c r="F8" i="14"/>
  <c r="E8" i="14"/>
  <c r="D8" i="14"/>
  <c r="C8" i="14"/>
  <c r="B8" i="14"/>
  <c r="K11" i="13"/>
  <c r="J11" i="13"/>
  <c r="I11" i="13"/>
  <c r="H11" i="13"/>
  <c r="G11" i="13"/>
  <c r="F11" i="13"/>
  <c r="E11" i="13"/>
  <c r="D11" i="13"/>
  <c r="C11" i="13"/>
  <c r="B11" i="13"/>
  <c r="K10" i="13"/>
  <c r="J10" i="13"/>
  <c r="I10" i="13"/>
  <c r="H10" i="13"/>
  <c r="G10" i="13"/>
  <c r="F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  <c r="K8" i="13"/>
  <c r="J8" i="13"/>
  <c r="I8" i="13"/>
  <c r="H8" i="13"/>
  <c r="G8" i="13"/>
  <c r="F8" i="13"/>
  <c r="E8" i="13"/>
  <c r="D8" i="13"/>
  <c r="C8" i="13"/>
  <c r="B8" i="13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H8" i="11"/>
  <c r="G8" i="11"/>
  <c r="F8" i="11"/>
  <c r="E8" i="11"/>
  <c r="D8" i="11"/>
  <c r="C8" i="11"/>
  <c r="B8" i="11"/>
  <c r="F11" i="10"/>
  <c r="E11" i="10"/>
  <c r="D11" i="10"/>
  <c r="C11" i="10"/>
  <c r="B11" i="10"/>
  <c r="F10" i="10"/>
  <c r="E10" i="10"/>
  <c r="D10" i="10"/>
  <c r="C10" i="10"/>
  <c r="B10" i="10"/>
  <c r="F9" i="10"/>
  <c r="E9" i="10"/>
  <c r="D9" i="10"/>
  <c r="C9" i="10"/>
  <c r="B9" i="10"/>
  <c r="F8" i="10"/>
  <c r="E8" i="10"/>
  <c r="D8" i="10"/>
  <c r="C8" i="10"/>
  <c r="B8" i="10"/>
  <c r="E9" i="9"/>
  <c r="D9" i="9"/>
  <c r="C9" i="9"/>
  <c r="B9" i="9"/>
  <c r="E8" i="9"/>
  <c r="D8" i="9"/>
  <c r="C8" i="9"/>
  <c r="B8" i="9"/>
  <c r="E7" i="9"/>
  <c r="D7" i="9"/>
  <c r="C7" i="9"/>
  <c r="B7" i="9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8" i="6"/>
  <c r="F8" i="6"/>
  <c r="E8" i="6"/>
  <c r="D8" i="6"/>
  <c r="C8" i="6"/>
  <c r="B8" i="6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K9" i="1"/>
  <c r="I9" i="1"/>
  <c r="H9" i="1"/>
  <c r="G9" i="1"/>
  <c r="E9" i="1"/>
  <c r="D9" i="1"/>
  <c r="C9" i="1"/>
  <c r="K10" i="1"/>
  <c r="I10" i="1"/>
  <c r="H10" i="1"/>
  <c r="G10" i="1"/>
  <c r="E10" i="1"/>
  <c r="D10" i="1"/>
  <c r="C10" i="1"/>
  <c r="K11" i="1"/>
  <c r="I11" i="1"/>
  <c r="H11" i="1"/>
  <c r="G11" i="1"/>
  <c r="E11" i="1"/>
  <c r="D11" i="1"/>
  <c r="C11" i="1"/>
  <c r="J11" i="1"/>
  <c r="F11" i="1"/>
  <c r="J10" i="1"/>
  <c r="F10" i="1"/>
  <c r="J9" i="1"/>
  <c r="F9" i="1"/>
  <c r="B11" i="1"/>
  <c r="B9" i="1"/>
  <c r="B10" i="1"/>
  <c r="K8" i="1"/>
  <c r="J8" i="1"/>
  <c r="I8" i="1"/>
  <c r="H8" i="1"/>
  <c r="G8" i="1"/>
  <c r="F8" i="1"/>
  <c r="E8" i="1"/>
  <c r="D8" i="1"/>
  <c r="C8" i="1"/>
  <c r="B8" i="1"/>
  <c r="B12" i="45" l="1"/>
  <c r="B12" i="27"/>
  <c r="D12" i="27"/>
  <c r="C12" i="5"/>
  <c r="E12" i="5"/>
  <c r="G12" i="5"/>
  <c r="C8" i="47"/>
  <c r="E8" i="47"/>
  <c r="B12" i="44"/>
  <c r="D12" i="44"/>
  <c r="C12" i="32"/>
  <c r="E12" i="32"/>
  <c r="G12" i="32"/>
  <c r="I12" i="32"/>
  <c r="B12" i="11"/>
  <c r="D12" i="11"/>
  <c r="F12" i="11"/>
  <c r="H12" i="11"/>
  <c r="C12" i="31"/>
  <c r="E12" i="31"/>
  <c r="G12" i="31"/>
  <c r="I12" i="31"/>
  <c r="C12" i="30"/>
  <c r="E12" i="30"/>
  <c r="G12" i="30"/>
  <c r="I12" i="30"/>
  <c r="C12" i="27"/>
  <c r="E12" i="27"/>
  <c r="C12" i="21"/>
  <c r="E12" i="21"/>
  <c r="C12" i="3"/>
  <c r="E12" i="3"/>
  <c r="G12" i="3"/>
  <c r="C12" i="40"/>
  <c r="E12" i="40"/>
  <c r="C12" i="35"/>
  <c r="E12" i="35"/>
  <c r="G12" i="35"/>
  <c r="I12" i="35"/>
  <c r="B12" i="35"/>
  <c r="D12" i="35"/>
  <c r="F12" i="35"/>
  <c r="H12" i="35"/>
  <c r="C12" i="33"/>
  <c r="E12" i="33"/>
  <c r="G12" i="33"/>
  <c r="I12" i="33"/>
  <c r="B12" i="29"/>
  <c r="D12" i="29"/>
  <c r="C12" i="28"/>
  <c r="E12" i="28"/>
  <c r="G12" i="28"/>
  <c r="I12" i="28"/>
  <c r="B12" i="22"/>
  <c r="D12" i="22"/>
  <c r="F12" i="22"/>
  <c r="H12" i="22"/>
  <c r="B12" i="21"/>
  <c r="D12" i="21"/>
  <c r="F12" i="21"/>
  <c r="B12" i="19"/>
  <c r="D12" i="19"/>
  <c r="F12" i="19"/>
  <c r="H12" i="19"/>
  <c r="J12" i="19"/>
  <c r="C12" i="16"/>
  <c r="E12" i="16"/>
  <c r="C12" i="14"/>
  <c r="E12" i="14"/>
  <c r="G12" i="14"/>
  <c r="I12" i="14"/>
  <c r="B12" i="3"/>
  <c r="D12" i="3"/>
  <c r="F12" i="3"/>
  <c r="G12" i="1"/>
  <c r="I12" i="1"/>
  <c r="C12" i="39"/>
  <c r="E12" i="39"/>
  <c r="G12" i="39"/>
  <c r="I12" i="39"/>
  <c r="K12" i="39"/>
  <c r="B12" i="32"/>
  <c r="D12" i="32"/>
  <c r="F12" i="32"/>
  <c r="H12" i="32"/>
  <c r="J12" i="32"/>
  <c r="F12" i="24"/>
  <c r="H12" i="24"/>
  <c r="C12" i="24"/>
  <c r="E12" i="24"/>
  <c r="G12" i="24"/>
  <c r="B12" i="7"/>
  <c r="D12" i="7"/>
  <c r="F12" i="7"/>
  <c r="H12" i="7"/>
  <c r="J12" i="7"/>
  <c r="C12" i="4"/>
  <c r="E12" i="4"/>
  <c r="G12" i="4"/>
  <c r="I12" i="4"/>
  <c r="B12" i="15"/>
  <c r="D12" i="15"/>
  <c r="F12" i="15"/>
  <c r="H12" i="15"/>
  <c r="J12" i="15"/>
  <c r="C12" i="15"/>
  <c r="E12" i="15"/>
  <c r="G12" i="15"/>
  <c r="I12" i="15"/>
  <c r="B12" i="14"/>
  <c r="D12" i="14"/>
  <c r="F12" i="14"/>
  <c r="H12" i="14"/>
  <c r="J12" i="14"/>
  <c r="B12" i="8"/>
  <c r="D12" i="8"/>
  <c r="F12" i="8"/>
  <c r="H12" i="8"/>
  <c r="J12" i="8"/>
  <c r="F12" i="1"/>
  <c r="C12" i="29"/>
  <c r="E12" i="29"/>
  <c r="G10" i="41"/>
  <c r="I10" i="41"/>
  <c r="K10" i="41"/>
  <c r="F10" i="41"/>
  <c r="H10" i="41"/>
  <c r="J10" i="41"/>
  <c r="B12" i="31"/>
  <c r="D12" i="31"/>
  <c r="F12" i="31"/>
  <c r="H12" i="31"/>
  <c r="C12" i="19"/>
  <c r="E12" i="19"/>
  <c r="G12" i="19"/>
  <c r="I12" i="19"/>
  <c r="K12" i="19"/>
  <c r="B12" i="18"/>
  <c r="D12" i="18"/>
  <c r="F12" i="18"/>
  <c r="H12" i="18"/>
  <c r="J12" i="18"/>
  <c r="L12" i="18"/>
  <c r="C12" i="17"/>
  <c r="E12" i="17"/>
  <c r="G12" i="17"/>
  <c r="I12" i="17"/>
  <c r="K12" i="17"/>
  <c r="B12" i="17"/>
  <c r="D12" i="17"/>
  <c r="F12" i="17"/>
  <c r="H12" i="17"/>
  <c r="J12" i="17"/>
  <c r="B12" i="13"/>
  <c r="D12" i="13"/>
  <c r="F12" i="13"/>
  <c r="H12" i="13"/>
  <c r="J12" i="13"/>
  <c r="C12" i="13"/>
  <c r="E12" i="13"/>
  <c r="G12" i="13"/>
  <c r="I12" i="13"/>
  <c r="K12" i="13"/>
  <c r="K12" i="1"/>
  <c r="H12" i="1"/>
  <c r="J12" i="1"/>
  <c r="B12" i="40"/>
  <c r="D12" i="40"/>
  <c r="F12" i="40"/>
  <c r="B12" i="33"/>
  <c r="D12" i="33"/>
  <c r="F12" i="33"/>
  <c r="H12" i="33"/>
  <c r="C12" i="22"/>
  <c r="E12" i="22"/>
  <c r="G12" i="22"/>
  <c r="B12" i="16"/>
  <c r="D12" i="16"/>
  <c r="F12" i="16"/>
  <c r="C12" i="10"/>
  <c r="E12" i="10"/>
  <c r="B12" i="10"/>
  <c r="D12" i="10"/>
  <c r="F12" i="10"/>
  <c r="C12" i="6"/>
  <c r="E12" i="6"/>
  <c r="G12" i="6"/>
  <c r="B12" i="6"/>
  <c r="D12" i="6"/>
  <c r="F12" i="6"/>
  <c r="B12" i="5"/>
  <c r="D12" i="5"/>
  <c r="F12" i="5"/>
  <c r="H12" i="5"/>
  <c r="C12" i="44"/>
  <c r="E12" i="44"/>
  <c r="B12" i="39"/>
  <c r="D12" i="39"/>
  <c r="F12" i="39"/>
  <c r="H12" i="39"/>
  <c r="J12" i="39"/>
  <c r="C12" i="36"/>
  <c r="E12" i="36"/>
  <c r="G12" i="36"/>
  <c r="I12" i="36"/>
  <c r="B12" i="36"/>
  <c r="D12" i="36"/>
  <c r="F12" i="36"/>
  <c r="H12" i="36"/>
  <c r="B12" i="30"/>
  <c r="D12" i="30"/>
  <c r="F12" i="30"/>
  <c r="H12" i="30"/>
  <c r="B12" i="28"/>
  <c r="D12" i="28"/>
  <c r="F12" i="28"/>
  <c r="H12" i="28"/>
  <c r="J12" i="28"/>
  <c r="C12" i="25"/>
  <c r="E12" i="25"/>
  <c r="G12" i="25"/>
  <c r="B12" i="25"/>
  <c r="D12" i="25"/>
  <c r="F12" i="25"/>
  <c r="C12" i="23"/>
  <c r="E12" i="23"/>
  <c r="G12" i="23"/>
  <c r="I12" i="23"/>
  <c r="K12" i="23"/>
  <c r="B12" i="23"/>
  <c r="D12" i="23"/>
  <c r="F12" i="23"/>
  <c r="H12" i="23"/>
  <c r="J12" i="23"/>
  <c r="C12" i="18"/>
  <c r="E12" i="18"/>
  <c r="G12" i="18"/>
  <c r="I12" i="18"/>
  <c r="K12" i="18"/>
  <c r="C12" i="12"/>
  <c r="E12" i="12"/>
  <c r="G12" i="12"/>
  <c r="I12" i="12"/>
  <c r="B12" i="12"/>
  <c r="D12" i="12"/>
  <c r="F12" i="12"/>
  <c r="H12" i="12"/>
  <c r="C12" i="11"/>
  <c r="E12" i="11"/>
  <c r="G12" i="11"/>
  <c r="C12" i="8"/>
  <c r="E12" i="8"/>
  <c r="G12" i="8"/>
  <c r="I12" i="8"/>
  <c r="C12" i="7"/>
  <c r="E12" i="7"/>
  <c r="G12" i="7"/>
  <c r="I12" i="7"/>
  <c r="B12" i="4"/>
  <c r="D12" i="4"/>
  <c r="F12" i="4"/>
  <c r="H12" i="4"/>
  <c r="J12" i="4"/>
  <c r="B10" i="38"/>
  <c r="D10" i="38"/>
  <c r="C10" i="38"/>
  <c r="B10" i="34"/>
  <c r="D10" i="34"/>
  <c r="C10" i="34"/>
  <c r="E10" i="34"/>
  <c r="C10" i="20"/>
  <c r="E10" i="20"/>
  <c r="B10" i="20"/>
  <c r="D10" i="20"/>
  <c r="C10" i="9"/>
  <c r="E10" i="9"/>
  <c r="B10" i="9"/>
  <c r="D10" i="9"/>
  <c r="C10" i="41"/>
  <c r="E10" i="41"/>
  <c r="B10" i="41"/>
  <c r="D10" i="41"/>
  <c r="B10" i="46"/>
  <c r="C10" i="46"/>
  <c r="B8" i="37"/>
  <c r="D8" i="37"/>
  <c r="C8" i="37"/>
  <c r="E8" i="37"/>
  <c r="C8" i="42"/>
  <c r="B8" i="42"/>
  <c r="D8" i="42"/>
  <c r="B8" i="47"/>
  <c r="D8" i="47"/>
  <c r="B8" i="48"/>
  <c r="B8" i="49"/>
  <c r="D8" i="49"/>
  <c r="C8" i="49"/>
  <c r="C12" i="45"/>
  <c r="C12" i="26"/>
  <c r="E12" i="26"/>
  <c r="B12" i="26"/>
  <c r="D12" i="26"/>
  <c r="B12" i="24"/>
  <c r="D12" i="24"/>
  <c r="B12" i="1"/>
  <c r="E12" i="1"/>
  <c r="C12" i="1"/>
  <c r="D12" i="1"/>
</calcChain>
</file>

<file path=xl/sharedStrings.xml><?xml version="1.0" encoding="utf-8"?>
<sst xmlns="http://schemas.openxmlformats.org/spreadsheetml/2006/main" count="1012" uniqueCount="71">
  <si>
    <t>WAGA</t>
  </si>
  <si>
    <t>NAZWA FIRMY</t>
  </si>
  <si>
    <t>SUMA PRZYZNANYCH PUNKTÓW</t>
  </si>
  <si>
    <t>Cena brutto za usługi wykonywane w ramach ryczałtu</t>
  </si>
  <si>
    <t>Cena brutto za jednorazowe odśnieżenie dachu wraz z wywozem śniegu</t>
  </si>
  <si>
    <t>Cena brutto za jednorazowe odśnieżenie parkingu wraz z wywozem śniegu</t>
  </si>
  <si>
    <t>Cena netto za roboczogodzinę</t>
  </si>
  <si>
    <t>IZBA ADMINISTRACJI SKARBOWEJ W KATOWICACH - CZĘŚĆ 1</t>
  </si>
  <si>
    <t>IZBA ADMINISTRACJI SKARBOWEJ W KATOWICACH, LOKALIZACJA W CZĘSTOCHOWIE - CZĘŚĆ 2</t>
  </si>
  <si>
    <t>PIERWSZY URZĄD SKARBOWY W BIELSKU - BIAŁEJ - CZĘŚĆ 4</t>
  </si>
  <si>
    <t>DRUGI URZĄD SKARBOWY W BIELSKU-BIAŁEJ - CZĘŚĆ 5</t>
  </si>
  <si>
    <t>URZĄD SKARBOWY W BYTOMIU - CZĘŚĆ 6</t>
  </si>
  <si>
    <t>URZĄD SKARBOWY W CHORZOWIE - CZĘŚĆ 7</t>
  </si>
  <si>
    <t>URZĄD SKARBOWY W CZECHOWICACH - DZIEDZICACH - CZĘŚĆ 9</t>
  </si>
  <si>
    <t>URZĄD SKARBOWY W BĘDZINIE, 
KRAJOWA INFORMACJA SKARBOWA W BĘDZINIE - CZĘŚĆ 3</t>
  </si>
  <si>
    <t>PIERWSZY URZĄD SKARBOWY W CZĘSTOCHOWIE - CZĘŚĆ 10</t>
  </si>
  <si>
    <t>DRUGI URZĄD SKARBOWY W CZĘSTOCHOWIE - CZĘŚĆ 11</t>
  </si>
  <si>
    <t>URZĄD SKARBOWY W JASTRZĘBIU-ZDROJU - CZĘŚĆ 15</t>
  </si>
  <si>
    <t>URZĄD SKARBOWY W JAWORZNIE - CZĘŚĆ 16</t>
  </si>
  <si>
    <t>PIERWSZY URZĄD SKARBOWY W KATOWICACH - CZĘŚĆ 17</t>
  </si>
  <si>
    <t>DRUGI URZĄD SKARBOWY W KATOWICACH - CZĘŚĆ 18</t>
  </si>
  <si>
    <t>URZĄD SKARBOWY W MYSŁOWICACH - CZĘŚĆ 22</t>
  </si>
  <si>
    <t>URZĄD SKARBOWY W MIKOŁOWIE - CZĘŚĆ 21</t>
  </si>
  <si>
    <t>URZĄD SKARBOWY W LUBLIŃCU - CZĘŚĆ 20</t>
  </si>
  <si>
    <t>URZĄD SKARBOWY W MYSZKOWIE - CZĘŚĆ 23</t>
  </si>
  <si>
    <t>URZĄD SKARBOWY W PIEKARACH ŚLĄSKICH - CZĘŚĆ 24</t>
  </si>
  <si>
    <t>URZĄD SKARBOWY W PSZCZYNIE - CZĘŚĆ 25</t>
  </si>
  <si>
    <t>URZĄD SKARBOWY W RACIBORZU - CZĘŚĆ 26</t>
  </si>
  <si>
    <t>URZĄD SKARBOWY W RUDZIE ŚLĄSKIEJ - CZĘŚĆ 27</t>
  </si>
  <si>
    <t>URZĄD SKARBOWY W RYBNIKU - CZĘŚĆ 28</t>
  </si>
  <si>
    <t>URZĄD SKARBOWY W SIEMIANOWICACH ŚLĄSKICH - CZĘŚĆ 29</t>
  </si>
  <si>
    <t>URZĄD SKARBOWY W SOSNOWCU - CZĘŚĆ 30</t>
  </si>
  <si>
    <t>URZĄD SKARBOWY W TARNOWSKICH GÓRACH - CZĘŚĆ 31</t>
  </si>
  <si>
    <t>URZĄD SKARBOWY W TYCHACH - CZĘŚĆ 32</t>
  </si>
  <si>
    <t>URZĄD SKARBOWY W WODZISŁAWIU ŚLĄSKIM - CZĘŚĆ 33</t>
  </si>
  <si>
    <t>URZĄD SKARBOWY W ZABRZU - CZĘŚĆ 34</t>
  </si>
  <si>
    <t>URZĄD SKARBOWY W ZAWIERCIU - CZĘŚĆ 35</t>
  </si>
  <si>
    <t>PIERWSZY ŚLĄSKI URZĄD SKARBOWY W SOSNOWCU - CZĘŚĆ 38</t>
  </si>
  <si>
    <t>DRUGI URZĄD SKARBOWY W BIELSKU-BIAŁEJ - CZĘŚĆ 39</t>
  </si>
  <si>
    <t>DELEGATURA ŚLĄSKIEGO URZĘDU CELNO-SKARBOWEGO 
W RYBNIKU - CZĘŚĆ 44</t>
  </si>
  <si>
    <t>DELEGATURA ŚLĄSKIEGO URZĘDU CELNO-SKARBOWEGO 
W CZĘSTOCHOWIE - CZĘŚĆ 43</t>
  </si>
  <si>
    <t>ODDZIAŁ CELNY W CZĘSTOCHOWIE - CZĘŚĆ 48</t>
  </si>
  <si>
    <t>ODDZIAŁ CELNY W SŁAWKOWIE - CZĘŚĆ 47</t>
  </si>
  <si>
    <t>ODDZIAŁ CELNY W TYCHACH - CZĘŚĆ 46</t>
  </si>
  <si>
    <t>ŚLĄSKI URZĄD CELNO-SKARBOWY W KATOWICACH, LOKALIZACJA W CIESZYNIE - CZĘŚĆ 41</t>
  </si>
  <si>
    <t>URZĄD SKARBOWY W ŻORACH - CZĘŚĆ 36</t>
  </si>
  <si>
    <t>DELEGATURA ŚLĄSKIEGO URZĘDU CELNO-SKARBOWEGO 
W BIELSKU-BIAŁEJ - CZĘŚĆ 45</t>
  </si>
  <si>
    <t>ŚLĄSKI URZĄD CELNO-SKARBOWY W KATOWICACH - CZĘŚĆ 40</t>
  </si>
  <si>
    <t>URZĄD SKARBOWY W CIESZYNIE - CZĘŚĆ 8</t>
  </si>
  <si>
    <t>URZĄD SKARBOWY W KŁOBUCKU - CZĘŚĆ 19</t>
  </si>
  <si>
    <t>URZĄD SKARBOWY W ŻYWCU - CZĘŚĆ 37</t>
  </si>
  <si>
    <t>3_DGP</t>
  </si>
  <si>
    <t>1_EKOTRADE</t>
  </si>
  <si>
    <t>2_ALTOR</t>
  </si>
  <si>
    <t>4_ŁAD KOMPLEX</t>
  </si>
  <si>
    <t>5_IMPEL</t>
  </si>
  <si>
    <t xml:space="preserve">3_DGP </t>
  </si>
  <si>
    <t>6_TORBUS</t>
  </si>
  <si>
    <t>7_FORTIS</t>
  </si>
  <si>
    <t>8_ULISSES</t>
  </si>
  <si>
    <t>9_ERA</t>
  </si>
  <si>
    <t>10_AGRO</t>
  </si>
  <si>
    <t>11_CLAR</t>
  </si>
  <si>
    <t>12_NIRO</t>
  </si>
  <si>
    <t>URZĄD SKARBOWY W DĄBROWIE GÓRNICZEJ - CZĘŚĆ 12</t>
  </si>
  <si>
    <t>PIERWSZY URZĄD SKARBOWY W GLIWICACH - CZĘŚĆ 13</t>
  </si>
  <si>
    <t>DRUGI URZĄD SKARBOWY W GLIWICACH - CZĘŚĆ 14</t>
  </si>
  <si>
    <t>13_ODNOWA</t>
  </si>
  <si>
    <t>14_EZT</t>
  </si>
  <si>
    <t>15_EXPRES</t>
  </si>
  <si>
    <t>17_213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</si>
</sst>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4" fontId="0" fillId="0" borderId="0" xfId="0" applyNumberFormat="1"/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2" fontId="5" fillId="5" borderId="19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2" borderId="21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20" xfId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5" fillId="5" borderId="26" xfId="0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14</xdr:row>
      <xdr:rowOff>247650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70294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E16" sqref="E16"/>
    </sheetView>
  </sheetViews>
  <sheetFormatPr defaultRowHeight="18.95" customHeight="1" x14ac:dyDescent="0.25"/>
  <cols>
    <col min="1" max="1" width="73.5703125" customWidth="1"/>
    <col min="2" max="2" width="14.28515625" customWidth="1"/>
    <col min="3" max="3" width="13" customWidth="1"/>
    <col min="4" max="4" width="14.42578125" customWidth="1"/>
    <col min="5" max="7" width="12.7109375" customWidth="1"/>
    <col min="8" max="8" width="14.140625" customWidth="1"/>
    <col min="9" max="9" width="14.85546875" customWidth="1"/>
    <col min="10" max="11" width="12.7109375" customWidth="1"/>
  </cols>
  <sheetData>
    <row r="1" spans="1:11" ht="21.75" customHeight="1" thickTop="1" thickBot="1" x14ac:dyDescent="0.3">
      <c r="A1" s="22" t="s">
        <v>7</v>
      </c>
      <c r="B1" s="64"/>
      <c r="C1" s="65"/>
      <c r="D1" s="65"/>
      <c r="E1" s="65"/>
      <c r="F1" s="65"/>
      <c r="G1" s="65"/>
      <c r="H1" s="65"/>
      <c r="I1" s="65"/>
      <c r="J1" s="65"/>
      <c r="K1" s="66"/>
    </row>
    <row r="2" spans="1:11" ht="21.95" customHeight="1" x14ac:dyDescent="0.25">
      <c r="A2" s="23" t="s">
        <v>1</v>
      </c>
      <c r="B2" s="19" t="s">
        <v>51</v>
      </c>
      <c r="C2" s="19" t="s">
        <v>55</v>
      </c>
      <c r="D2" s="20" t="s">
        <v>58</v>
      </c>
      <c r="E2" s="19" t="s">
        <v>60</v>
      </c>
      <c r="F2" s="19" t="s">
        <v>61</v>
      </c>
      <c r="G2" s="21" t="s">
        <v>62</v>
      </c>
      <c r="H2" s="19" t="s">
        <v>63</v>
      </c>
      <c r="I2" s="19" t="s">
        <v>67</v>
      </c>
      <c r="J2" s="19" t="s">
        <v>68</v>
      </c>
      <c r="K2" s="24" t="s">
        <v>70</v>
      </c>
    </row>
    <row r="3" spans="1:11" ht="21.95" customHeight="1" x14ac:dyDescent="0.25">
      <c r="A3" s="25" t="s">
        <v>3</v>
      </c>
      <c r="B3" s="1">
        <v>460491.87</v>
      </c>
      <c r="C3" s="1">
        <v>362924.82</v>
      </c>
      <c r="D3" s="15">
        <v>254700</v>
      </c>
      <c r="E3" s="1">
        <v>347198.89</v>
      </c>
      <c r="F3" s="1">
        <v>473883.47</v>
      </c>
      <c r="G3" s="1">
        <v>454867.92</v>
      </c>
      <c r="H3" s="1">
        <v>623827.68000000005</v>
      </c>
      <c r="I3" s="1">
        <v>496782.9</v>
      </c>
      <c r="J3" s="1">
        <v>327865.32</v>
      </c>
      <c r="K3" s="26">
        <v>408195.8</v>
      </c>
    </row>
    <row r="4" spans="1:11" ht="21.95" customHeight="1" x14ac:dyDescent="0.25">
      <c r="A4" s="25" t="s">
        <v>4</v>
      </c>
      <c r="B4" s="1">
        <v>6536.38</v>
      </c>
      <c r="C4" s="1">
        <v>5942.16</v>
      </c>
      <c r="D4" s="15">
        <v>3961.44</v>
      </c>
      <c r="E4" s="1">
        <v>990.36</v>
      </c>
      <c r="F4" s="1">
        <v>8913.24</v>
      </c>
      <c r="G4" s="1">
        <v>15647.69</v>
      </c>
      <c r="H4" s="1">
        <v>3961.44</v>
      </c>
      <c r="I4" s="1">
        <v>5942.16</v>
      </c>
      <c r="J4" s="1">
        <v>4357.58</v>
      </c>
      <c r="K4" s="26">
        <v>4733.92</v>
      </c>
    </row>
    <row r="5" spans="1:11" ht="21.95" customHeight="1" x14ac:dyDescent="0.25">
      <c r="A5" s="25" t="s">
        <v>5</v>
      </c>
      <c r="B5" s="1">
        <v>1166.4000000000001</v>
      </c>
      <c r="C5" s="1">
        <v>1296</v>
      </c>
      <c r="D5" s="15">
        <v>2592</v>
      </c>
      <c r="E5" s="1">
        <v>777.6</v>
      </c>
      <c r="F5" s="1">
        <v>3240</v>
      </c>
      <c r="G5" s="1">
        <v>4536</v>
      </c>
      <c r="H5" s="1">
        <v>2721.6</v>
      </c>
      <c r="I5" s="1">
        <v>2592</v>
      </c>
      <c r="J5" s="1">
        <v>1296</v>
      </c>
      <c r="K5" s="26">
        <v>1801.44</v>
      </c>
    </row>
    <row r="6" spans="1:11" ht="21.95" customHeight="1" x14ac:dyDescent="0.25">
      <c r="A6" s="25" t="s">
        <v>6</v>
      </c>
      <c r="B6" s="1">
        <v>20.25</v>
      </c>
      <c r="C6" s="1">
        <v>22</v>
      </c>
      <c r="D6" s="15">
        <v>10</v>
      </c>
      <c r="E6" s="1">
        <v>18.899999999999999</v>
      </c>
      <c r="F6" s="1">
        <v>25</v>
      </c>
      <c r="G6" s="1">
        <v>30</v>
      </c>
      <c r="H6" s="1">
        <v>51.01</v>
      </c>
      <c r="I6" s="1">
        <v>16</v>
      </c>
      <c r="J6" s="1">
        <v>18.57</v>
      </c>
      <c r="K6" s="26">
        <v>35</v>
      </c>
    </row>
    <row r="7" spans="1:11" ht="21.75" customHeight="1" thickBot="1" x14ac:dyDescent="0.3">
      <c r="A7" s="61"/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1" ht="21.95" customHeight="1" thickTop="1" x14ac:dyDescent="0.25">
      <c r="A8" s="27" t="s">
        <v>3</v>
      </c>
      <c r="B8" s="2">
        <f>IF(B3="","---",(MIN($B3:$K3)/B3)*B16)</f>
        <v>41.482817058203437</v>
      </c>
      <c r="C8" s="2">
        <f>IF(C3="","---",(MIN($B3:$K3)/C3)*B16)</f>
        <v>52.634868014813641</v>
      </c>
      <c r="D8" s="2">
        <f>IF(D3="","---",(MIN($B3:$K3)/D3)*B16)</f>
        <v>75</v>
      </c>
      <c r="E8" s="2">
        <f>IF(E3="","---",(MIN($B3:$K3)/E3)*B16)</f>
        <v>55.018897093824229</v>
      </c>
      <c r="F8" s="2">
        <f>IF(F3="","---",(MIN($B3:$K3)/F3)*B16)</f>
        <v>40.310543011766164</v>
      </c>
      <c r="G8" s="2">
        <f>IF(G3="","---",(MIN($B3:$K3)/G3)*B16)</f>
        <v>41.995707237388821</v>
      </c>
      <c r="H8" s="2">
        <f>IF(H3="","---",(MIN($B3:$K3)/H3)*B16)</f>
        <v>30.621436996832198</v>
      </c>
      <c r="I8" s="2">
        <f>IF(I3="","---",(MIN($B3:$K3)/I3)*B16)</f>
        <v>38.452410499636756</v>
      </c>
      <c r="J8" s="2">
        <f>IF(J3="","---",(MIN($B3:$K3)/J3)*B16)</f>
        <v>58.26325272828489</v>
      </c>
      <c r="K8" s="28">
        <f>IF(K3="","---",(MIN($B3:$K3)/K3)*B16)</f>
        <v>46.797394779662113</v>
      </c>
    </row>
    <row r="9" spans="1:11" ht="21.95" customHeight="1" x14ac:dyDescent="0.25">
      <c r="A9" s="25" t="s">
        <v>4</v>
      </c>
      <c r="B9" s="3">
        <f>IF(B4="","---",(MIN($B4:$K4)/B4)*B17)</f>
        <v>0.75757529397005685</v>
      </c>
      <c r="C9" s="3">
        <f>IF(C4="","---",(MIN($B4:$K4)/C4)*B17)</f>
        <v>0.83333333333333348</v>
      </c>
      <c r="D9" s="3">
        <f>IF(D4="","---",(MIN($B4:$K4)/D4)*B17)</f>
        <v>1.25</v>
      </c>
      <c r="E9" s="3">
        <f>IF(E4="","---",(MIN($B4:$K4)/E4)*B17)</f>
        <v>5</v>
      </c>
      <c r="F9" s="3">
        <f>IF(F4="","---",(MIN($B4:$K4)/F4)*B17)</f>
        <v>0.55555555555555558</v>
      </c>
      <c r="G9" s="3">
        <f>IF(G4="","---",(MIN($B4:$K4)/G4)*B17)</f>
        <v>0.31645565575493889</v>
      </c>
      <c r="H9" s="3">
        <f>IF(H4="","---",(MIN($B4:$K4)/H4)*B17)</f>
        <v>1.25</v>
      </c>
      <c r="I9" s="3">
        <f>IF(I4="","---",(MIN($B4:$K4)/I4)*B17)</f>
        <v>0.83333333333333348</v>
      </c>
      <c r="J9" s="3">
        <f>IF(J4="","---",(MIN($B4:$K4)/J4)*B17)</f>
        <v>1.1363646794780589</v>
      </c>
      <c r="K9" s="29">
        <f>IF(K4="","---",(MIN($B4:$K4)/K4)*B17)</f>
        <v>1.0460252813735762</v>
      </c>
    </row>
    <row r="10" spans="1:11" ht="21.95" customHeight="1" x14ac:dyDescent="0.25">
      <c r="A10" s="25" t="s">
        <v>5</v>
      </c>
      <c r="B10" s="3">
        <f>IF(B5="","---",(MIN($B5:$K5)/B5)*B18)</f>
        <v>10</v>
      </c>
      <c r="C10" s="3">
        <f>IF(C5="","---",(MIN($B5:$K5)/C5)*B18)</f>
        <v>9</v>
      </c>
      <c r="D10" s="3">
        <f>IF(D5="","---",(MIN($B5:$K5)/D5)*B18)</f>
        <v>4.5</v>
      </c>
      <c r="E10" s="3">
        <f>IF(E5="","---",(MIN($B5:$K5)/E5)*B18)</f>
        <v>15</v>
      </c>
      <c r="F10" s="3">
        <f>IF(F5="","---",(MIN($B5:$K5)/F5)*B18)</f>
        <v>3.6</v>
      </c>
      <c r="G10" s="3">
        <f>IF(G5="","---",(MIN($B5:$K5)/G5)*B18)</f>
        <v>2.5714285714285716</v>
      </c>
      <c r="H10" s="3">
        <f>IF(H5="","---",(MIN($B5:$K5)/H5)*B18)</f>
        <v>4.2857142857142865</v>
      </c>
      <c r="I10" s="3">
        <f>IF(I5="","---",(MIN($B5:$K5)/I5)*B18)</f>
        <v>4.5</v>
      </c>
      <c r="J10" s="3">
        <f>IF(J5="","---",(MIN($B5:$K5)/J5)*B18)</f>
        <v>9</v>
      </c>
      <c r="K10" s="29">
        <f>IF(K5="","---",(MIN($B5:$K5)/K5)*B18)</f>
        <v>6.4748201438848918</v>
      </c>
    </row>
    <row r="11" spans="1:11" ht="21.95" customHeight="1" x14ac:dyDescent="0.25">
      <c r="A11" s="25" t="s">
        <v>6</v>
      </c>
      <c r="B11" s="3">
        <f>IF(B6="","---",(MIN($B6:$K6)/B6)*B19)</f>
        <v>2.4691358024691357</v>
      </c>
      <c r="C11" s="3">
        <f>IF(C6="","---",(MIN($B6:$K6)/C6)*B19)</f>
        <v>2.2727272727272725</v>
      </c>
      <c r="D11" s="3">
        <f>IF(D6="","---",(MIN($B6:$K6)/D6)*B19)</f>
        <v>5</v>
      </c>
      <c r="E11" s="3">
        <f>IF(E6="","---",(MIN($B6:$K6)/E6)*B19)</f>
        <v>2.645502645502646</v>
      </c>
      <c r="F11" s="3">
        <f>IF(F6="","---",(MIN($B6:$K6)/F6)*B19)</f>
        <v>2</v>
      </c>
      <c r="G11" s="3">
        <f>IF(G6="","---",(MIN($B6:$K6)/G6)*B19)</f>
        <v>1.6666666666666665</v>
      </c>
      <c r="H11" s="3">
        <f>IF(H6="","---",(MIN($B6:$K6)/H6)*B19)</f>
        <v>0.98019996079200156</v>
      </c>
      <c r="I11" s="3">
        <f>IF(I6="","---",(MIN($B6:$K6)/I6)*B19)</f>
        <v>3.125</v>
      </c>
      <c r="J11" s="3">
        <f>IF(J6="","---",(MIN($B6:$K6)/J6)*B19)</f>
        <v>2.692514808831449</v>
      </c>
      <c r="K11" s="29">
        <f>IF(K6="","---",(MIN($B6:$K6)/K6)*B19)</f>
        <v>1.4285714285714284</v>
      </c>
    </row>
    <row r="12" spans="1:11" ht="21.95" customHeight="1" thickBot="1" x14ac:dyDescent="0.3">
      <c r="A12" s="30" t="s">
        <v>2</v>
      </c>
      <c r="B12" s="31">
        <f>SUM(B8:B11)</f>
        <v>54.709528154642626</v>
      </c>
      <c r="C12" s="31">
        <f>SUM(C8:C11)</f>
        <v>64.740928620874243</v>
      </c>
      <c r="D12" s="32">
        <f>SUM(D8:D11)</f>
        <v>85.75</v>
      </c>
      <c r="E12" s="31">
        <f>SUM(E8:E11)</f>
        <v>77.664399739326868</v>
      </c>
      <c r="F12" s="31">
        <f t="shared" ref="F12:K12" si="0">SUM(F8:F11)</f>
        <v>46.466098567321723</v>
      </c>
      <c r="G12" s="31">
        <f t="shared" si="0"/>
        <v>46.550258131238991</v>
      </c>
      <c r="H12" s="31">
        <f t="shared" si="0"/>
        <v>37.137351243338486</v>
      </c>
      <c r="I12" s="31">
        <f t="shared" si="0"/>
        <v>46.910743832970091</v>
      </c>
      <c r="J12" s="31">
        <f t="shared" si="0"/>
        <v>71.092132216594393</v>
      </c>
      <c r="K12" s="33">
        <f t="shared" si="0"/>
        <v>55.746811633492008</v>
      </c>
    </row>
    <row r="13" spans="1:11" ht="18.95" customHeight="1" thickTop="1" x14ac:dyDescent="0.25"/>
    <row r="14" spans="1:11" ht="18.95" customHeight="1" thickBot="1" x14ac:dyDescent="0.3">
      <c r="B14" s="4"/>
    </row>
    <row r="15" spans="1:11" ht="18.95" customHeight="1" thickTop="1" x14ac:dyDescent="0.25">
      <c r="A15" s="35"/>
      <c r="B15" s="36" t="s">
        <v>0</v>
      </c>
    </row>
    <row r="16" spans="1:11" ht="18.95" customHeight="1" x14ac:dyDescent="0.25">
      <c r="A16" s="25" t="s">
        <v>3</v>
      </c>
      <c r="B16" s="37">
        <v>75</v>
      </c>
    </row>
    <row r="17" spans="1:3" ht="18.95" customHeight="1" x14ac:dyDescent="0.25">
      <c r="A17" s="25" t="s">
        <v>4</v>
      </c>
      <c r="B17" s="37">
        <v>5</v>
      </c>
    </row>
    <row r="18" spans="1:3" ht="18.95" customHeight="1" x14ac:dyDescent="0.25">
      <c r="A18" s="25" t="s">
        <v>5</v>
      </c>
      <c r="B18" s="37">
        <v>15</v>
      </c>
    </row>
    <row r="19" spans="1:3" ht="18.95" customHeight="1" thickBot="1" x14ac:dyDescent="0.3">
      <c r="A19" s="38" t="s">
        <v>6</v>
      </c>
      <c r="B19" s="39">
        <v>5</v>
      </c>
    </row>
    <row r="20" spans="1:3" ht="18.95" customHeight="1" thickTop="1" x14ac:dyDescent="0.25">
      <c r="A20" s="5"/>
      <c r="B20" s="34"/>
      <c r="C20" s="5"/>
    </row>
  </sheetData>
  <mergeCells count="2">
    <mergeCell ref="A7:K7"/>
    <mergeCell ref="B1:K1"/>
  </mergeCells>
  <pageMargins left="0.7" right="0.7" top="0.75" bottom="0.75" header="0.3" footer="0.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18" sqref="D18"/>
    </sheetView>
  </sheetViews>
  <sheetFormatPr defaultRowHeight="15" x14ac:dyDescent="0.25"/>
  <cols>
    <col min="1" max="1" width="73.7109375" customWidth="1"/>
    <col min="2" max="2" width="18.140625" customWidth="1"/>
    <col min="3" max="3" width="15.28515625" customWidth="1"/>
    <col min="4" max="8" width="12.7109375" customWidth="1"/>
  </cols>
  <sheetData>
    <row r="1" spans="1:8" s="8" customFormat="1" ht="21.75" customHeight="1" thickTop="1" thickBot="1" x14ac:dyDescent="0.3">
      <c r="A1" s="49" t="s">
        <v>15</v>
      </c>
      <c r="B1" s="54"/>
      <c r="C1" s="54"/>
      <c r="D1" s="54"/>
      <c r="E1" s="54"/>
      <c r="F1" s="54"/>
      <c r="G1" s="54"/>
      <c r="H1" s="55"/>
    </row>
    <row r="2" spans="1:8" ht="21.75" customHeight="1" x14ac:dyDescent="0.25">
      <c r="A2" s="23" t="s">
        <v>1</v>
      </c>
      <c r="B2" s="10" t="s">
        <v>52</v>
      </c>
      <c r="C2" s="10" t="s">
        <v>59</v>
      </c>
      <c r="D2" s="10" t="s">
        <v>60</v>
      </c>
      <c r="E2" s="10" t="s">
        <v>61</v>
      </c>
      <c r="F2" s="10" t="s">
        <v>62</v>
      </c>
      <c r="G2" s="17" t="s">
        <v>68</v>
      </c>
      <c r="H2" s="45" t="s">
        <v>70</v>
      </c>
    </row>
    <row r="3" spans="1:8" ht="21.75" customHeight="1" x14ac:dyDescent="0.25">
      <c r="A3" s="25" t="s">
        <v>3</v>
      </c>
      <c r="B3" s="1">
        <v>419094</v>
      </c>
      <c r="C3" s="1">
        <v>384870</v>
      </c>
      <c r="D3" s="1">
        <v>320802.05</v>
      </c>
      <c r="E3" s="1">
        <v>349742.86</v>
      </c>
      <c r="F3" s="1">
        <v>261944.64</v>
      </c>
      <c r="G3" s="1">
        <v>229521.6</v>
      </c>
      <c r="H3" s="26">
        <v>249302.64</v>
      </c>
    </row>
    <row r="4" spans="1:8" ht="21.75" customHeight="1" x14ac:dyDescent="0.25">
      <c r="A4" s="25" t="s">
        <v>4</v>
      </c>
      <c r="B4" s="1">
        <v>1736.64</v>
      </c>
      <c r="C4" s="1">
        <v>3618</v>
      </c>
      <c r="D4" s="1">
        <v>723.6</v>
      </c>
      <c r="E4" s="1">
        <v>6512.4</v>
      </c>
      <c r="F4" s="1">
        <v>11432.88</v>
      </c>
      <c r="G4" s="1">
        <v>3183.84</v>
      </c>
      <c r="H4" s="26">
        <v>3458.81</v>
      </c>
    </row>
    <row r="5" spans="1:8" ht="21.75" customHeight="1" x14ac:dyDescent="0.25">
      <c r="A5" s="25" t="s">
        <v>5</v>
      </c>
      <c r="B5" s="1">
        <v>3516.05</v>
      </c>
      <c r="C5" s="1">
        <v>3223.04</v>
      </c>
      <c r="D5" s="1">
        <v>1758.02</v>
      </c>
      <c r="E5" s="1">
        <v>7325.1</v>
      </c>
      <c r="F5" s="1">
        <v>10255.14</v>
      </c>
      <c r="G5" s="1">
        <v>2930.04</v>
      </c>
      <c r="H5" s="26">
        <v>4072.76</v>
      </c>
    </row>
    <row r="6" spans="1:8" ht="21.75" customHeight="1" x14ac:dyDescent="0.25">
      <c r="A6" s="25" t="s">
        <v>6</v>
      </c>
      <c r="B6" s="1">
        <v>20.100000000000001</v>
      </c>
      <c r="C6" s="1">
        <v>16</v>
      </c>
      <c r="D6" s="1">
        <v>18.899999999999999</v>
      </c>
      <c r="E6" s="1">
        <v>25</v>
      </c>
      <c r="F6" s="1">
        <v>30</v>
      </c>
      <c r="G6" s="1">
        <v>18.57</v>
      </c>
      <c r="H6" s="26">
        <v>35</v>
      </c>
    </row>
    <row r="7" spans="1:8" ht="21.75" customHeight="1" thickBot="1" x14ac:dyDescent="0.3">
      <c r="A7" s="47"/>
      <c r="B7" s="11"/>
      <c r="C7" s="11"/>
      <c r="D7" s="11"/>
      <c r="E7" s="11"/>
      <c r="F7" s="11"/>
      <c r="G7" s="11"/>
      <c r="H7" s="48"/>
    </row>
    <row r="8" spans="1:8" ht="21.75" customHeight="1" thickTop="1" x14ac:dyDescent="0.25">
      <c r="A8" s="27" t="s">
        <v>3</v>
      </c>
      <c r="B8" s="2">
        <f>IF(B3="","---",(MIN($B3:$H3)/B3)*B16)</f>
        <v>41.074603788171629</v>
      </c>
      <c r="C8" s="2">
        <f>IF(C3="","---",(MIN($B3:$H3)/C3)*B16)</f>
        <v>44.72710265804038</v>
      </c>
      <c r="D8" s="2">
        <f>IF(D3="","---",(MIN($B3:$H3)/D3)*B16)</f>
        <v>53.659632162575022</v>
      </c>
      <c r="E8" s="2">
        <f>IF(E3="","---",(MIN($B3:$H3)/E3)*B16)</f>
        <v>49.219360761217544</v>
      </c>
      <c r="F8" s="2">
        <f>IF(F3="","---",(MIN($B3:$H3)/F3)*B16)</f>
        <v>65.716633865842795</v>
      </c>
      <c r="G8" s="2">
        <f>IF(G3="","---",(MIN($B3:$H3)/G3)*B16)</f>
        <v>75</v>
      </c>
      <c r="H8" s="28">
        <f>IF(H3="","---",(MIN($B3:$H3)/H3)*B16)</f>
        <v>69.049088288836401</v>
      </c>
    </row>
    <row r="9" spans="1:8" ht="21.75" customHeight="1" x14ac:dyDescent="0.25">
      <c r="A9" s="25" t="s">
        <v>4</v>
      </c>
      <c r="B9" s="3">
        <f>IF(B4="","---",(MIN($B4:$H4)/B4)*B17)</f>
        <v>2.083333333333333</v>
      </c>
      <c r="C9" s="3">
        <f>IF(C4="","---",(MIN($B4:$H4)/C4)*B17)</f>
        <v>1</v>
      </c>
      <c r="D9" s="3">
        <f>IF(D4="","---",(MIN($B4:$H4)/D4)*B17)</f>
        <v>5</v>
      </c>
      <c r="E9" s="3">
        <f>IF(E4="","---",(MIN($B4:$H4)/E4)*B17)</f>
        <v>0.55555555555555558</v>
      </c>
      <c r="F9" s="3">
        <f>IF(F4="","---",(MIN($B4:$H4)/F4)*B17)</f>
        <v>0.31645569620253167</v>
      </c>
      <c r="G9" s="3">
        <f>IF(G4="","---",(MIN($B4:$H4)/G4)*B17)</f>
        <v>1.1363636363636362</v>
      </c>
      <c r="H9" s="29">
        <f>IF(H4="","---",(MIN($B4:$H4)/H4)*B17)</f>
        <v>1.0460244997556964</v>
      </c>
    </row>
    <row r="10" spans="1:8" ht="21.75" customHeight="1" x14ac:dyDescent="0.25">
      <c r="A10" s="25" t="s">
        <v>5</v>
      </c>
      <c r="B10" s="3">
        <f>IF(B5="","---",(MIN($B5:$H5)/B5)*B18)</f>
        <v>7.4999786692453174</v>
      </c>
      <c r="C10" s="3">
        <f>IF(C5="","---",(MIN($B5:$H5)/C5)*B18)</f>
        <v>8.1818097200158864</v>
      </c>
      <c r="D10" s="3">
        <f>IF(D5="","---",(MIN($B5:$H5)/D5)*B18)</f>
        <v>15</v>
      </c>
      <c r="E10" s="3">
        <f>IF(E5="","---",(MIN($B5:$H5)/E5)*B18)</f>
        <v>3.5999918089855427</v>
      </c>
      <c r="F10" s="3">
        <f>IF(F5="","---",(MIN($B5:$H5)/F5)*B18)</f>
        <v>2.5714227207039593</v>
      </c>
      <c r="G10" s="3">
        <f>IF(G5="","---",(MIN($B5:$H5)/G5)*B18)</f>
        <v>8.9999795224638586</v>
      </c>
      <c r="H10" s="29">
        <f>IF(H5="","---",(MIN($B5:$H5)/H5)*B18)</f>
        <v>6.4747984167984356</v>
      </c>
    </row>
    <row r="11" spans="1:8" ht="21.75" customHeight="1" x14ac:dyDescent="0.25">
      <c r="A11" s="25" t="s">
        <v>6</v>
      </c>
      <c r="B11" s="3">
        <f>IF(B6="","---",(MIN($B6:$H6)/B6)*B19)</f>
        <v>3.9800995024875618</v>
      </c>
      <c r="C11" s="3">
        <f>IF(C6="","---",(MIN($B6:$H6)/C6)*B19)</f>
        <v>5</v>
      </c>
      <c r="D11" s="3">
        <f>IF(D6="","---",(MIN($B6:$H6)/D6)*B19)</f>
        <v>4.2328042328042335</v>
      </c>
      <c r="E11" s="3">
        <f>IF(E6="","---",(MIN($B6:$H6)/E6)*B19)</f>
        <v>3.2</v>
      </c>
      <c r="F11" s="3">
        <f>IF(F6="","---",(MIN($B6:$H6)/F6)*B19)</f>
        <v>2.6666666666666665</v>
      </c>
      <c r="G11" s="3">
        <f>IF(G6="","---",(MIN($B6:$H6)/G6)*B19)</f>
        <v>4.3080236941303172</v>
      </c>
      <c r="H11" s="29">
        <f>IF(H6="","---",(MIN($B6:$H6)/H6)*B19)</f>
        <v>2.2857142857142856</v>
      </c>
    </row>
    <row r="12" spans="1:8" ht="21.75" customHeight="1" thickBot="1" x14ac:dyDescent="0.3">
      <c r="A12" s="30" t="s">
        <v>2</v>
      </c>
      <c r="B12" s="31">
        <f>SUM(B8:B11)</f>
        <v>54.638015293237842</v>
      </c>
      <c r="C12" s="31">
        <f>SUM(C8:C11)</f>
        <v>58.908912378056264</v>
      </c>
      <c r="D12" s="31">
        <f>SUM(D8:D11)</f>
        <v>77.892436395379249</v>
      </c>
      <c r="E12" s="31">
        <f>SUM(E8:E11)</f>
        <v>56.574908125758647</v>
      </c>
      <c r="F12" s="31">
        <f t="shared" ref="F12:H12" si="0">SUM(F8:F11)</f>
        <v>71.271178949415969</v>
      </c>
      <c r="G12" s="32">
        <f t="shared" si="0"/>
        <v>89.444366852957813</v>
      </c>
      <c r="H12" s="33">
        <f t="shared" si="0"/>
        <v>78.855625491104831</v>
      </c>
    </row>
    <row r="13" spans="1:8" ht="21.75" customHeight="1" thickTop="1" x14ac:dyDescent="0.25"/>
    <row r="14" spans="1:8" ht="21.75" customHeight="1" thickBot="1" x14ac:dyDescent="0.3">
      <c r="B14" s="4"/>
    </row>
    <row r="15" spans="1:8" ht="21.75" customHeight="1" thickTop="1" x14ac:dyDescent="0.25">
      <c r="A15" s="35"/>
      <c r="B15" s="36" t="s">
        <v>0</v>
      </c>
    </row>
    <row r="16" spans="1:8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E14" sqref="E14"/>
    </sheetView>
  </sheetViews>
  <sheetFormatPr defaultRowHeight="15" x14ac:dyDescent="0.25"/>
  <cols>
    <col min="1" max="1" width="73.7109375" customWidth="1"/>
    <col min="2" max="2" width="18.85546875" customWidth="1"/>
    <col min="3" max="3" width="14.85546875" customWidth="1"/>
    <col min="4" max="9" width="12.7109375" customWidth="1"/>
  </cols>
  <sheetData>
    <row r="1" spans="1:9" ht="21.75" customHeight="1" thickTop="1" thickBot="1" x14ac:dyDescent="0.3">
      <c r="A1" s="49" t="s">
        <v>16</v>
      </c>
      <c r="B1" s="50"/>
      <c r="C1" s="50"/>
      <c r="D1" s="50"/>
      <c r="E1" s="50"/>
      <c r="F1" s="50"/>
      <c r="G1" s="50"/>
      <c r="H1" s="50"/>
      <c r="I1" s="51"/>
    </row>
    <row r="2" spans="1:9" ht="21.75" customHeight="1" x14ac:dyDescent="0.25">
      <c r="A2" s="23" t="s">
        <v>1</v>
      </c>
      <c r="B2" s="10" t="s">
        <v>52</v>
      </c>
      <c r="C2" s="14" t="s">
        <v>58</v>
      </c>
      <c r="D2" s="10" t="s">
        <v>59</v>
      </c>
      <c r="E2" s="10" t="s">
        <v>60</v>
      </c>
      <c r="F2" s="10" t="s">
        <v>61</v>
      </c>
      <c r="G2" s="10" t="s">
        <v>62</v>
      </c>
      <c r="H2" s="10" t="s">
        <v>68</v>
      </c>
      <c r="I2" s="44" t="s">
        <v>70</v>
      </c>
    </row>
    <row r="3" spans="1:9" ht="21.75" customHeight="1" x14ac:dyDescent="0.25">
      <c r="A3" s="25" t="s">
        <v>3</v>
      </c>
      <c r="B3" s="1">
        <v>348585</v>
      </c>
      <c r="C3" s="1">
        <v>149346</v>
      </c>
      <c r="D3" s="1">
        <v>299895.59999999998</v>
      </c>
      <c r="E3" s="1">
        <v>214259.84</v>
      </c>
      <c r="F3" s="1">
        <v>256171.34</v>
      </c>
      <c r="G3" s="1">
        <v>270787.68</v>
      </c>
      <c r="H3" s="1">
        <v>191324.76</v>
      </c>
      <c r="I3" s="26">
        <v>188239.52</v>
      </c>
    </row>
    <row r="4" spans="1:9" ht="21.75" customHeight="1" x14ac:dyDescent="0.25">
      <c r="A4" s="25" t="s">
        <v>4</v>
      </c>
      <c r="B4" s="1">
        <v>1201.3900000000001</v>
      </c>
      <c r="C4" s="1">
        <v>1501.74</v>
      </c>
      <c r="D4" s="1">
        <v>2502.9</v>
      </c>
      <c r="E4" s="1">
        <v>500.58</v>
      </c>
      <c r="F4" s="1">
        <v>4505.22</v>
      </c>
      <c r="G4" s="1">
        <v>7909.16</v>
      </c>
      <c r="H4" s="1">
        <v>2202.5500000000002</v>
      </c>
      <c r="I4" s="26">
        <v>2392.77</v>
      </c>
    </row>
    <row r="5" spans="1:9" ht="21.75" customHeight="1" x14ac:dyDescent="0.25">
      <c r="A5" s="25" t="s">
        <v>5</v>
      </c>
      <c r="B5" s="1">
        <v>1003.1</v>
      </c>
      <c r="C5" s="1">
        <v>1671.84</v>
      </c>
      <c r="D5" s="1">
        <v>919.51</v>
      </c>
      <c r="E5" s="1">
        <v>919.51</v>
      </c>
      <c r="F5" s="1">
        <v>2089.8000000000002</v>
      </c>
      <c r="G5" s="1">
        <v>2925.72</v>
      </c>
      <c r="H5" s="1">
        <v>835.92</v>
      </c>
      <c r="I5" s="26">
        <v>1161.93</v>
      </c>
    </row>
    <row r="6" spans="1:9" ht="21.75" customHeight="1" x14ac:dyDescent="0.25">
      <c r="A6" s="25" t="s">
        <v>6</v>
      </c>
      <c r="B6" s="1">
        <v>20.100000000000001</v>
      </c>
      <c r="C6" s="1">
        <v>10</v>
      </c>
      <c r="D6" s="1">
        <v>16</v>
      </c>
      <c r="E6" s="1">
        <v>18.899999999999999</v>
      </c>
      <c r="F6" s="1">
        <v>25</v>
      </c>
      <c r="G6" s="1">
        <v>30</v>
      </c>
      <c r="H6" s="1">
        <v>18.57</v>
      </c>
      <c r="I6" s="26">
        <v>35</v>
      </c>
    </row>
    <row r="7" spans="1:9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48"/>
    </row>
    <row r="8" spans="1:9" ht="21.75" customHeight="1" thickTop="1" x14ac:dyDescent="0.25">
      <c r="A8" s="27" t="s">
        <v>3</v>
      </c>
      <c r="B8" s="2">
        <f>IF(B3="","---",(MIN($B3:$I3)/B3)*B16)</f>
        <v>32.132621885623308</v>
      </c>
      <c r="C8" s="2">
        <f>IF(C3="","---",(MIN($B3:$I3)/C3)*B16)</f>
        <v>75</v>
      </c>
      <c r="D8" s="2">
        <f>IF(D3="","---",(MIN($B3:$I3)/D3)*B16)</f>
        <v>37.349497625173562</v>
      </c>
      <c r="E8" s="2">
        <f>IF(E3="","---",(MIN($B3:$I3)/E3)*B16)</f>
        <v>52.277412323279997</v>
      </c>
      <c r="F8" s="2">
        <f>IF(F3="","---",(MIN($B3:$I3)/F3)*B16)</f>
        <v>43.724446302228813</v>
      </c>
      <c r="G8" s="2">
        <f>IF(G3="","---",(MIN($B3:$I3)/G3)*B16)</f>
        <v>41.364326471573598</v>
      </c>
      <c r="H8" s="2">
        <f>IF(H3="","---",(MIN($B3:$I3)/H3)*B16)</f>
        <v>58.544173791201928</v>
      </c>
      <c r="I8" s="28">
        <f>IF(I3="","---",(MIN($B3:$I3)/I3)*B16)</f>
        <v>59.503711016687681</v>
      </c>
    </row>
    <row r="9" spans="1:9" ht="21.75" customHeight="1" x14ac:dyDescent="0.25">
      <c r="A9" s="25" t="s">
        <v>4</v>
      </c>
      <c r="B9" s="3">
        <f>IF(B4="","---",(MIN($B4:$I4)/B4)*B17)</f>
        <v>2.0833368015382181</v>
      </c>
      <c r="C9" s="3">
        <f>IF(C4="","---",(MIN($B4:$I4)/C4)*B17)</f>
        <v>1.6666666666666665</v>
      </c>
      <c r="D9" s="3">
        <f>IF(D4="","---",(MIN($B4:$I4)/D4)*B17)</f>
        <v>0.99999999999999989</v>
      </c>
      <c r="E9" s="3">
        <f>IF(E4="","---",(MIN($B4:$I4)/E4)*B17)</f>
        <v>5</v>
      </c>
      <c r="F9" s="3">
        <f>IF(F4="","---",(MIN($B4:$I4)/F4)*B17)</f>
        <v>0.55555555555555558</v>
      </c>
      <c r="G9" s="3">
        <f>IF(G4="","---",(MIN($B4:$I4)/G4)*B17)</f>
        <v>0.31645585624769257</v>
      </c>
      <c r="H9" s="3">
        <f>IF(H4="","---",(MIN($B4:$I4)/H4)*B17)</f>
        <v>1.1363646682254658</v>
      </c>
      <c r="I9" s="29">
        <f>IF(I4="","---",(MIN($B4:$I4)/I4)*B17)</f>
        <v>1.0460261537882871</v>
      </c>
    </row>
    <row r="10" spans="1:9" ht="21.75" customHeight="1" x14ac:dyDescent="0.25">
      <c r="A10" s="25" t="s">
        <v>5</v>
      </c>
      <c r="B10" s="3">
        <f>IF(B5="","---",(MIN($B5:$I5)/B5)*B18)</f>
        <v>12.500049845479015</v>
      </c>
      <c r="C10" s="3">
        <f>IF(C5="","---",(MIN($B5:$I5)/C5)*B18)</f>
        <v>7.5</v>
      </c>
      <c r="D10" s="3">
        <f>IF(D5="","---",(MIN($B5:$I5)/D5)*B18)</f>
        <v>13.636393296429619</v>
      </c>
      <c r="E10" s="3">
        <f>IF(E5="","---",(MIN($B5:$I5)/E5)*B18)</f>
        <v>13.636393296429619</v>
      </c>
      <c r="F10" s="3">
        <f>IF(F5="","---",(MIN($B5:$I5)/F5)*B18)</f>
        <v>5.9999999999999991</v>
      </c>
      <c r="G10" s="3">
        <f>IF(G5="","---",(MIN($B5:$I5)/G5)*B18)</f>
        <v>4.2857142857142856</v>
      </c>
      <c r="H10" s="3">
        <f>IF(H5="","---",(MIN($B5:$I5)/H5)*B18)</f>
        <v>15</v>
      </c>
      <c r="I10" s="29">
        <f>IF(I5="","---",(MIN($B5:$I5)/I5)*B18)</f>
        <v>10.791355761534687</v>
      </c>
    </row>
    <row r="11" spans="1:9" ht="21.75" customHeight="1" x14ac:dyDescent="0.25">
      <c r="A11" s="25" t="s">
        <v>6</v>
      </c>
      <c r="B11" s="3">
        <f>IF(B6="","---",(MIN($B6:$I6)/B6)*B19)</f>
        <v>2.4875621890547261</v>
      </c>
      <c r="C11" s="3">
        <f>IF(C6="","---",(MIN($B6:$I6)/C6)*B19)</f>
        <v>5</v>
      </c>
      <c r="D11" s="3">
        <f>IF(D6="","---",(MIN($B6:$I6)/D6)*B19)</f>
        <v>3.125</v>
      </c>
      <c r="E11" s="3">
        <f>IF(E6="","---",(MIN($B6:$I6)/E6)*B19)</f>
        <v>2.645502645502646</v>
      </c>
      <c r="F11" s="3">
        <f>IF(F6="","---",(MIN($B6:$I6)/F6)*B19)</f>
        <v>2</v>
      </c>
      <c r="G11" s="3">
        <f>IF(G6="","---",(MIN($B6:$I6)/G6)*B19)</f>
        <v>1.6666666666666665</v>
      </c>
      <c r="H11" s="3">
        <f>IF(H6="","---",(MIN($B6:$I6)/H6)*B19)</f>
        <v>2.692514808831449</v>
      </c>
      <c r="I11" s="29">
        <f>IF(I6="","---",(MIN($B6:$I6)/I6)*B19)</f>
        <v>1.4285714285714284</v>
      </c>
    </row>
    <row r="12" spans="1:9" ht="21.75" customHeight="1" thickBot="1" x14ac:dyDescent="0.3">
      <c r="A12" s="30" t="s">
        <v>2</v>
      </c>
      <c r="B12" s="31">
        <f>SUM(B8:B11)</f>
        <v>49.203570721695272</v>
      </c>
      <c r="C12" s="32">
        <f>SUM(C8:C11)</f>
        <v>89.166666666666671</v>
      </c>
      <c r="D12" s="31">
        <f>SUM(D8:D11)</f>
        <v>55.110890921603179</v>
      </c>
      <c r="E12" s="31">
        <f>SUM(E8:E11)</f>
        <v>73.559308265212266</v>
      </c>
      <c r="F12" s="31">
        <f t="shared" ref="F12:I12" si="0">SUM(F8:F11)</f>
        <v>52.28000185778437</v>
      </c>
      <c r="G12" s="31">
        <f t="shared" si="0"/>
        <v>47.63316328020224</v>
      </c>
      <c r="H12" s="31">
        <f t="shared" si="0"/>
        <v>77.373053268258843</v>
      </c>
      <c r="I12" s="33">
        <f t="shared" si="0"/>
        <v>72.769664360582084</v>
      </c>
    </row>
    <row r="13" spans="1:9" ht="21.75" customHeight="1" thickTop="1" x14ac:dyDescent="0.25"/>
    <row r="14" spans="1:9" ht="21.75" customHeight="1" thickBot="1" x14ac:dyDescent="0.3">
      <c r="B14" s="4"/>
    </row>
    <row r="15" spans="1:9" ht="21.75" customHeight="1" thickTop="1" x14ac:dyDescent="0.25">
      <c r="A15" s="35"/>
      <c r="B15" s="36" t="s">
        <v>0</v>
      </c>
    </row>
    <row r="16" spans="1:9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H18" sqref="H18"/>
    </sheetView>
  </sheetViews>
  <sheetFormatPr defaultRowHeight="15" x14ac:dyDescent="0.25"/>
  <cols>
    <col min="1" max="1" width="73.7109375" customWidth="1"/>
    <col min="2" max="8" width="12.7109375" customWidth="1"/>
    <col min="9" max="9" width="15.7109375" customWidth="1"/>
    <col min="10" max="11" width="12.7109375" customWidth="1"/>
    <col min="12" max="13" width="19.7109375" customWidth="1"/>
  </cols>
  <sheetData>
    <row r="1" spans="1:11" ht="21.75" customHeight="1" thickTop="1" thickBot="1" x14ac:dyDescent="0.3">
      <c r="A1" s="49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.75" customHeight="1" x14ac:dyDescent="0.25">
      <c r="A2" s="23" t="s">
        <v>1</v>
      </c>
      <c r="B2" s="10" t="s">
        <v>51</v>
      </c>
      <c r="C2" s="10" t="s">
        <v>55</v>
      </c>
      <c r="D2" s="10" t="s">
        <v>57</v>
      </c>
      <c r="E2" s="14" t="s">
        <v>58</v>
      </c>
      <c r="F2" s="10" t="s">
        <v>60</v>
      </c>
      <c r="G2" s="10" t="s">
        <v>62</v>
      </c>
      <c r="H2" s="10" t="s">
        <v>63</v>
      </c>
      <c r="I2" s="10" t="s">
        <v>67</v>
      </c>
      <c r="J2" s="10" t="s">
        <v>68</v>
      </c>
      <c r="K2" s="44" t="s">
        <v>70</v>
      </c>
    </row>
    <row r="3" spans="1:11" ht="21.75" customHeight="1" x14ac:dyDescent="0.25">
      <c r="A3" s="25" t="s">
        <v>3</v>
      </c>
      <c r="B3" s="1">
        <v>332009.78999999998</v>
      </c>
      <c r="C3" s="1">
        <v>290934.15000000002</v>
      </c>
      <c r="D3" s="1">
        <v>156264.48000000001</v>
      </c>
      <c r="E3" s="1">
        <v>140256</v>
      </c>
      <c r="F3" s="1">
        <v>369534.19</v>
      </c>
      <c r="G3" s="1">
        <v>294629.52</v>
      </c>
      <c r="H3" s="1">
        <v>350874.45</v>
      </c>
      <c r="I3" s="1">
        <v>287415.98</v>
      </c>
      <c r="J3" s="1">
        <v>245673</v>
      </c>
      <c r="K3" s="26">
        <v>212400.25</v>
      </c>
    </row>
    <row r="4" spans="1:11" ht="21.75" customHeight="1" x14ac:dyDescent="0.25">
      <c r="A4" s="25" t="s">
        <v>4</v>
      </c>
      <c r="B4" s="1">
        <v>3032.64</v>
      </c>
      <c r="C4" s="1">
        <v>2527.1999999999998</v>
      </c>
      <c r="D4" s="1">
        <v>421.2</v>
      </c>
      <c r="E4" s="1">
        <v>421.2</v>
      </c>
      <c r="F4" s="1">
        <v>421.2</v>
      </c>
      <c r="G4" s="1">
        <v>6654.96</v>
      </c>
      <c r="H4" s="1">
        <v>1684.8</v>
      </c>
      <c r="I4" s="1">
        <v>2527.1999999999998</v>
      </c>
      <c r="J4" s="1">
        <v>1853.28</v>
      </c>
      <c r="K4" s="26">
        <v>2013.34</v>
      </c>
    </row>
    <row r="5" spans="1:11" ht="21.75" customHeight="1" x14ac:dyDescent="0.25">
      <c r="A5" s="25" t="s">
        <v>5</v>
      </c>
      <c r="B5" s="1">
        <v>574.55999999999995</v>
      </c>
      <c r="C5" s="1">
        <v>718.2</v>
      </c>
      <c r="D5" s="1">
        <v>359.1</v>
      </c>
      <c r="E5" s="1">
        <v>718.2</v>
      </c>
      <c r="F5" s="1">
        <v>790.02</v>
      </c>
      <c r="G5" s="1">
        <v>2513.6999999999998</v>
      </c>
      <c r="H5" s="1">
        <v>1508.22</v>
      </c>
      <c r="I5" s="1">
        <v>1436.4</v>
      </c>
      <c r="J5" s="1">
        <v>718.2</v>
      </c>
      <c r="K5" s="26">
        <v>998.3</v>
      </c>
    </row>
    <row r="6" spans="1:11" ht="21.75" customHeight="1" x14ac:dyDescent="0.25">
      <c r="A6" s="25" t="s">
        <v>6</v>
      </c>
      <c r="B6" s="1">
        <v>20.25</v>
      </c>
      <c r="C6" s="1">
        <v>22</v>
      </c>
      <c r="D6" s="1">
        <v>18</v>
      </c>
      <c r="E6" s="1">
        <v>10</v>
      </c>
      <c r="F6" s="1">
        <v>18.899999999999999</v>
      </c>
      <c r="G6" s="1">
        <v>30</v>
      </c>
      <c r="H6" s="1">
        <v>51.01</v>
      </c>
      <c r="I6" s="1">
        <v>16</v>
      </c>
      <c r="J6" s="1">
        <v>18.57</v>
      </c>
      <c r="K6" s="26">
        <v>35</v>
      </c>
    </row>
    <row r="7" spans="1:11" ht="21.75" customHeight="1" thickBot="1" x14ac:dyDescent="0.3">
      <c r="A7" s="61"/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1" ht="21.75" customHeight="1" thickTop="1" x14ac:dyDescent="0.25">
      <c r="A8" s="27" t="s">
        <v>3</v>
      </c>
      <c r="B8" s="2">
        <f>IF(B3="","---",(MIN($B3:$K3)/B3)*B16)</f>
        <v>31.683403070734755</v>
      </c>
      <c r="C8" s="2">
        <f>IF(C3="","---",(MIN($B3:$K3)/C3)*B16)</f>
        <v>36.156635444824886</v>
      </c>
      <c r="D8" s="2">
        <f>IF(D3="","---",(MIN($B3:$K3)/D3)*B16)</f>
        <v>67.316641632186659</v>
      </c>
      <c r="E8" s="2">
        <f>IF(E3="","---",(MIN($B3:$K3)/E3)*B16)</f>
        <v>75</v>
      </c>
      <c r="F8" s="2">
        <f>IF(F3="","---",(MIN($B3:$K3)/F3)*B16)</f>
        <v>28.46610756098103</v>
      </c>
      <c r="G8" s="2">
        <f>IF(G3="","---",(MIN($B3:$K3)/G3)*B16)</f>
        <v>35.703143391741598</v>
      </c>
      <c r="H8" s="2">
        <f>IF(H3="","---",(MIN($B3:$K3)/H3)*B16)</f>
        <v>29.979954368293274</v>
      </c>
      <c r="I8" s="2">
        <f>IF(I3="","---",(MIN($B3:$K3)/I3)*B16)</f>
        <v>36.599217621789855</v>
      </c>
      <c r="J8" s="2">
        <f>IF(J3="","---",(MIN($B3:$K3)/J3)*B16)</f>
        <v>42.817892076052317</v>
      </c>
      <c r="K8" s="28">
        <f>IF(K3="","---",(MIN($B3:$K3)/K3)*B16)</f>
        <v>49.525365436245956</v>
      </c>
    </row>
    <row r="9" spans="1:11" ht="21.75" customHeight="1" x14ac:dyDescent="0.25">
      <c r="A9" s="25" t="s">
        <v>4</v>
      </c>
      <c r="B9" s="3">
        <f>IF(B4="","---",(MIN($B4:$K4)/B4)*B17)</f>
        <v>0.69444444444444442</v>
      </c>
      <c r="C9" s="3">
        <f>IF(C4="","---",(MIN($B4:$K4)/C4)*B17)</f>
        <v>0.83333333333333348</v>
      </c>
      <c r="D9" s="3">
        <f>IF(D4="","---",(MIN($B4:$K4)/D4)*B17)</f>
        <v>5</v>
      </c>
      <c r="E9" s="3">
        <f>IF(E4="","---",(MIN($B4:$K4)/E4)*B17)</f>
        <v>5</v>
      </c>
      <c r="F9" s="3">
        <f>IF(F4="","---",(MIN($B4:$K4)/F4)*B17)</f>
        <v>5</v>
      </c>
      <c r="G9" s="3">
        <f>IF(G4="","---",(MIN($B4:$K4)/G4)*B17)</f>
        <v>0.31645569620253167</v>
      </c>
      <c r="H9" s="3">
        <f>IF(H4="","---",(MIN($B4:$K4)/H4)*B17)</f>
        <v>1.25</v>
      </c>
      <c r="I9" s="3">
        <f>IF(I4="","---",(MIN($B4:$K4)/I4)*B17)</f>
        <v>0.83333333333333348</v>
      </c>
      <c r="J9" s="3">
        <f>IF(J4="","---",(MIN($B4:$K4)/J4)*B17)</f>
        <v>1.1363636363636362</v>
      </c>
      <c r="K9" s="29">
        <f>IF(K4="","---",(MIN($B4:$K4)/K4)*B17)</f>
        <v>1.0460230264138199</v>
      </c>
    </row>
    <row r="10" spans="1:11" ht="21.75" customHeight="1" x14ac:dyDescent="0.25">
      <c r="A10" s="25" t="s">
        <v>5</v>
      </c>
      <c r="B10" s="3">
        <f>IF(B5="","---",(MIN($B5:$K5)/B5)*B18)</f>
        <v>9.3750000000000018</v>
      </c>
      <c r="C10" s="3">
        <f>IF(C5="","---",(MIN($B5:$K5)/C5)*B18)</f>
        <v>7.5</v>
      </c>
      <c r="D10" s="3">
        <f>IF(D5="","---",(MIN($B5:$K5)/D5)*B18)</f>
        <v>15</v>
      </c>
      <c r="E10" s="3">
        <f>IF(E5="","---",(MIN($B5:$K5)/E5)*B18)</f>
        <v>7.5</v>
      </c>
      <c r="F10" s="3">
        <f>IF(F5="","---",(MIN($B5:$K5)/F5)*B18)</f>
        <v>6.8181818181818183</v>
      </c>
      <c r="G10" s="3">
        <f>IF(G5="","---",(MIN($B5:$K5)/G5)*B18)</f>
        <v>2.1428571428571432</v>
      </c>
      <c r="H10" s="3">
        <f>IF(H5="","---",(MIN($B5:$K5)/H5)*B18)</f>
        <v>3.5714285714285716</v>
      </c>
      <c r="I10" s="3">
        <f>IF(I5="","---",(MIN($B5:$K5)/I5)*B18)</f>
        <v>3.75</v>
      </c>
      <c r="J10" s="3">
        <f>IF(J5="","---",(MIN($B5:$K5)/J5)*B18)</f>
        <v>7.5</v>
      </c>
      <c r="K10" s="29">
        <f>IF(K5="","---",(MIN($B5:$K5)/K5)*B18)</f>
        <v>5.3956726434939402</v>
      </c>
    </row>
    <row r="11" spans="1:11" ht="21.75" customHeight="1" x14ac:dyDescent="0.25">
      <c r="A11" s="25" t="s">
        <v>6</v>
      </c>
      <c r="B11" s="3">
        <f>IF(B6="","---",(MIN($B6:$K6)/B6)*B19)</f>
        <v>2.4691358024691357</v>
      </c>
      <c r="C11" s="3">
        <f>IF(C6="","---",(MIN($B6:$K6)/C6)*B19)</f>
        <v>2.2727272727272725</v>
      </c>
      <c r="D11" s="3">
        <f>IF(D6="","---",(MIN($B6:$K6)/D6)*B19)</f>
        <v>2.7777777777777777</v>
      </c>
      <c r="E11" s="3">
        <f>IF(E6="","---",(MIN($B6:$K6)/E6)*B19)</f>
        <v>5</v>
      </c>
      <c r="F11" s="3">
        <f>IF(F6="","---",(MIN($B6:$K6)/F6)*B19)</f>
        <v>2.645502645502646</v>
      </c>
      <c r="G11" s="3">
        <f>IF(G6="","---",(MIN($B6:$K6)/G6)*B19)</f>
        <v>1.6666666666666665</v>
      </c>
      <c r="H11" s="3">
        <f>IF(H6="","---",(MIN($B6:$K6)/H6)*B19)</f>
        <v>0.98019996079200156</v>
      </c>
      <c r="I11" s="3">
        <f>IF(I6="","---",(MIN($B6:$K6)/I6)*B19)</f>
        <v>3.125</v>
      </c>
      <c r="J11" s="3">
        <f>IF(J6="","---",(MIN($B6:$K6)/J6)*B19)</f>
        <v>2.692514808831449</v>
      </c>
      <c r="K11" s="29">
        <f>IF(K6="","---",(MIN($B6:$K6)/K6)*B19)</f>
        <v>1.4285714285714284</v>
      </c>
    </row>
    <row r="12" spans="1:11" ht="21.75" customHeight="1" thickBot="1" x14ac:dyDescent="0.3">
      <c r="A12" s="30" t="s">
        <v>2</v>
      </c>
      <c r="B12" s="31">
        <f>SUM(B8:B11)</f>
        <v>44.221983317648331</v>
      </c>
      <c r="C12" s="31">
        <f>SUM(C8:C11)</f>
        <v>46.762696050885495</v>
      </c>
      <c r="D12" s="31">
        <f>SUM(D8:D11)</f>
        <v>90.094419409964431</v>
      </c>
      <c r="E12" s="32">
        <f>SUM(E8:E11)</f>
        <v>92.5</v>
      </c>
      <c r="F12" s="31">
        <f t="shared" ref="F12:K12" si="0">SUM(F8:F11)</f>
        <v>42.929792024665495</v>
      </c>
      <c r="G12" s="31">
        <f t="shared" si="0"/>
        <v>39.82912289746794</v>
      </c>
      <c r="H12" s="31">
        <f t="shared" si="0"/>
        <v>35.781582900513847</v>
      </c>
      <c r="I12" s="31">
        <f t="shared" si="0"/>
        <v>44.30755095512319</v>
      </c>
      <c r="J12" s="31">
        <f t="shared" si="0"/>
        <v>54.146770521247397</v>
      </c>
      <c r="K12" s="33">
        <f t="shared" si="0"/>
        <v>57.395632534725145</v>
      </c>
    </row>
    <row r="13" spans="1:11" ht="21.75" customHeight="1" thickTop="1" x14ac:dyDescent="0.25"/>
    <row r="14" spans="1:11" ht="21.75" customHeight="1" thickBot="1" x14ac:dyDescent="0.3">
      <c r="B14" s="4"/>
    </row>
    <row r="15" spans="1:11" ht="21.75" customHeight="1" thickTop="1" x14ac:dyDescent="0.25">
      <c r="A15" s="35"/>
      <c r="B15" s="36" t="s">
        <v>0</v>
      </c>
    </row>
    <row r="16" spans="1:11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  <row r="21" spans="1:3" ht="21.75" customHeight="1" x14ac:dyDescent="0.25"/>
    <row r="22" spans="1:3" ht="21.75" customHeight="1" x14ac:dyDescent="0.25"/>
    <row r="23" spans="1:3" ht="21.75" customHeight="1" x14ac:dyDescent="0.25"/>
    <row r="24" spans="1:3" ht="21.75" customHeight="1" x14ac:dyDescent="0.25"/>
    <row r="25" spans="1:3" ht="21.75" customHeight="1" x14ac:dyDescent="0.25"/>
  </sheetData>
  <mergeCells count="1">
    <mergeCell ref="A7:K7"/>
  </mergeCells>
  <pageMargins left="0.7" right="0.7" top="0.75" bottom="0.75" header="0.3" footer="0.3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J18" sqref="J18"/>
    </sheetView>
  </sheetViews>
  <sheetFormatPr defaultRowHeight="15" x14ac:dyDescent="0.25"/>
  <cols>
    <col min="1" max="1" width="73.7109375" customWidth="1"/>
    <col min="2" max="7" width="12.7109375" customWidth="1"/>
    <col min="8" max="8" width="15.7109375" customWidth="1"/>
    <col min="9" max="10" width="12.7109375" customWidth="1"/>
  </cols>
  <sheetData>
    <row r="1" spans="1:10" ht="21.75" customHeight="1" thickTop="1" thickBot="1" x14ac:dyDescent="0.3">
      <c r="A1" s="49" t="s">
        <v>65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1.75" customHeight="1" x14ac:dyDescent="0.25">
      <c r="A2" s="23" t="s">
        <v>1</v>
      </c>
      <c r="B2" s="10" t="s">
        <v>55</v>
      </c>
      <c r="C2" s="14" t="s">
        <v>58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67</v>
      </c>
      <c r="I2" s="10" t="s">
        <v>68</v>
      </c>
      <c r="J2" s="44" t="s">
        <v>70</v>
      </c>
    </row>
    <row r="3" spans="1:10" ht="21.75" customHeight="1" x14ac:dyDescent="0.25">
      <c r="A3" s="25" t="s">
        <v>3</v>
      </c>
      <c r="B3" s="1">
        <v>333865.48</v>
      </c>
      <c r="C3" s="1">
        <v>165456</v>
      </c>
      <c r="D3" s="1">
        <v>228902.2</v>
      </c>
      <c r="E3" s="1">
        <v>355502.54</v>
      </c>
      <c r="F3" s="1">
        <v>271039.8</v>
      </c>
      <c r="G3" s="1">
        <v>390443.53</v>
      </c>
      <c r="H3" s="1">
        <v>281663.84000000003</v>
      </c>
      <c r="I3" s="1">
        <v>246470.39999999999</v>
      </c>
      <c r="J3" s="26">
        <v>232625.18</v>
      </c>
    </row>
    <row r="4" spans="1:10" ht="21.75" customHeight="1" x14ac:dyDescent="0.25">
      <c r="A4" s="25" t="s">
        <v>4</v>
      </c>
      <c r="B4" s="1">
        <v>4843.8</v>
      </c>
      <c r="C4" s="1">
        <v>3229.2</v>
      </c>
      <c r="D4" s="1">
        <v>807.3</v>
      </c>
      <c r="E4" s="1">
        <v>7265.7</v>
      </c>
      <c r="F4" s="1">
        <v>12755.34</v>
      </c>
      <c r="G4" s="1">
        <v>3229.2</v>
      </c>
      <c r="H4" s="1">
        <v>4843.8</v>
      </c>
      <c r="I4" s="1">
        <v>3552.12</v>
      </c>
      <c r="J4" s="26">
        <v>3858.89</v>
      </c>
    </row>
    <row r="5" spans="1:10" ht="21.75" customHeight="1" x14ac:dyDescent="0.25">
      <c r="A5" s="25" t="s">
        <v>5</v>
      </c>
      <c r="B5" s="1">
        <v>3983.04</v>
      </c>
      <c r="C5" s="1">
        <v>5974.56</v>
      </c>
      <c r="D5" s="1">
        <v>2389.8200000000002</v>
      </c>
      <c r="E5" s="1">
        <v>9957.6</v>
      </c>
      <c r="F5" s="1">
        <v>13940.64</v>
      </c>
      <c r="G5" s="1">
        <v>8364.3799999999992</v>
      </c>
      <c r="H5" s="1">
        <v>7966.08</v>
      </c>
      <c r="I5" s="1">
        <v>3983.04</v>
      </c>
      <c r="J5" s="26">
        <v>5536.42</v>
      </c>
    </row>
    <row r="6" spans="1:10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25</v>
      </c>
      <c r="F6" s="1">
        <v>30</v>
      </c>
      <c r="G6" s="1">
        <v>51.01</v>
      </c>
      <c r="H6" s="1">
        <v>16</v>
      </c>
      <c r="I6" s="1">
        <v>18.57</v>
      </c>
      <c r="J6" s="26">
        <v>35</v>
      </c>
    </row>
    <row r="7" spans="1:10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48"/>
    </row>
    <row r="8" spans="1:10" ht="21.75" customHeight="1" thickTop="1" x14ac:dyDescent="0.25">
      <c r="A8" s="27" t="s">
        <v>3</v>
      </c>
      <c r="B8" s="2">
        <f>IF(B3="","---",(MIN($B3:$J3)/B3)*B16)</f>
        <v>37.168263098059739</v>
      </c>
      <c r="C8" s="2">
        <f>IF(C3="","---",(MIN($B3:$J3)/C3)*B16)</f>
        <v>75</v>
      </c>
      <c r="D8" s="2">
        <f>IF(D3="","---",(MIN($B3:$J3)/D3)*B16)</f>
        <v>54.211798750732846</v>
      </c>
      <c r="E8" s="2">
        <f>IF(E3="","---",(MIN($B3:$J3)/E3)*B16)</f>
        <v>34.906079714648456</v>
      </c>
      <c r="F8" s="2">
        <f>IF(F3="","---",(MIN($B3:$J3)/F3)*B16)</f>
        <v>45.783681953720453</v>
      </c>
      <c r="G8" s="2">
        <f>IF(G3="","---",(MIN($B3:$J3)/G3)*B16)</f>
        <v>31.782316894840079</v>
      </c>
      <c r="H8" s="2">
        <f>IF(H3="","---",(MIN($B3:$J3)/H3)*B16)</f>
        <v>44.056773492827475</v>
      </c>
      <c r="I8" s="2">
        <f>IF(I3="","---",(MIN($B3:$J3)/I3)*B16)</f>
        <v>50.347627950455717</v>
      </c>
      <c r="J8" s="28">
        <f>IF(J3="","---",(MIN($B3:$J3)/J3)*B16)</f>
        <v>53.344182259203407</v>
      </c>
    </row>
    <row r="9" spans="1:10" ht="21.75" customHeight="1" x14ac:dyDescent="0.25">
      <c r="A9" s="25" t="s">
        <v>4</v>
      </c>
      <c r="B9" s="3">
        <f>IF(B4="","---",(MIN($B4:$J4)/B4)*B17)</f>
        <v>0.83333333333333326</v>
      </c>
      <c r="C9" s="3">
        <f>IF(C4="","---",(MIN($B4:$J4)/C4)*B17)</f>
        <v>1.25</v>
      </c>
      <c r="D9" s="3">
        <f>IF(D4="","---",(MIN($B4:$J4)/D4)*B17)</f>
        <v>5</v>
      </c>
      <c r="E9" s="3">
        <f>IF(E4="","---",(MIN($B4:$J4)/E4)*B17)</f>
        <v>0.55555555555555558</v>
      </c>
      <c r="F9" s="3">
        <f>IF(F4="","---",(MIN($B4:$J4)/F4)*B17)</f>
        <v>0.31645569620253161</v>
      </c>
      <c r="G9" s="3">
        <f>IF(G4="","---",(MIN($B4:$J4)/G4)*B17)</f>
        <v>1.25</v>
      </c>
      <c r="H9" s="3">
        <f>IF(H4="","---",(MIN($B4:$J4)/H4)*B17)</f>
        <v>0.83333333333333326</v>
      </c>
      <c r="I9" s="3">
        <f>IF(I4="","---",(MIN($B4:$J4)/I4)*B17)</f>
        <v>1.1363636363636362</v>
      </c>
      <c r="J9" s="29">
        <f>IF(J4="","---",(MIN($B4:$J4)/J4)*B17)</f>
        <v>1.0460261888781488</v>
      </c>
    </row>
    <row r="10" spans="1:10" ht="21.75" customHeight="1" x14ac:dyDescent="0.25">
      <c r="A10" s="25" t="s">
        <v>5</v>
      </c>
      <c r="B10" s="3">
        <f>IF(B5="","---",(MIN($B5:$J5)/B5)*B18)</f>
        <v>8.9999849361291897</v>
      </c>
      <c r="C10" s="3">
        <f>IF(C5="","---",(MIN($B5:$J5)/C5)*B18)</f>
        <v>5.9999899574194586</v>
      </c>
      <c r="D10" s="3">
        <f>IF(D5="","---",(MIN($B5:$J5)/D5)*B18)</f>
        <v>15</v>
      </c>
      <c r="E10" s="3">
        <f>IF(E5="","---",(MIN($B5:$J5)/E5)*B18)</f>
        <v>3.5999939744516753</v>
      </c>
      <c r="F10" s="3">
        <f>IF(F5="","---",(MIN($B5:$J5)/F5)*B18)</f>
        <v>2.5714242674654826</v>
      </c>
      <c r="G10" s="3">
        <f>IF(G5="","---",(MIN($B5:$J5)/G5)*B18)</f>
        <v>4.2857091619462544</v>
      </c>
      <c r="H10" s="3">
        <f>IF(H5="","---",(MIN($B5:$J5)/H5)*B18)</f>
        <v>4.4999924680645949</v>
      </c>
      <c r="I10" s="3">
        <f>IF(I5="","---",(MIN($B5:$J5)/I5)*B18)</f>
        <v>8.9999849361291897</v>
      </c>
      <c r="J10" s="29">
        <f>IF(J5="","---",(MIN($B5:$J5)/J5)*B18)</f>
        <v>6.4748158557334889</v>
      </c>
    </row>
    <row r="11" spans="1:10" ht="21.75" customHeight="1" x14ac:dyDescent="0.25">
      <c r="A11" s="25" t="s">
        <v>6</v>
      </c>
      <c r="B11" s="3">
        <f>IF(B6="","---",(MIN($B6:$J6)/B6)*B19)</f>
        <v>2.2727272727272725</v>
      </c>
      <c r="C11" s="3">
        <f>IF(C6="","---",(MIN($B6:$J6)/C6)*B19)</f>
        <v>5</v>
      </c>
      <c r="D11" s="3">
        <f>IF(D6="","---",(MIN($B6:$J6)/D6)*B19)</f>
        <v>2.645502645502646</v>
      </c>
      <c r="E11" s="3">
        <f>IF(E6="","---",(MIN($B6:$J6)/E6)*B19)</f>
        <v>2</v>
      </c>
      <c r="F11" s="3">
        <f>IF(F6="","---",(MIN($B6:$J6)/F6)*B19)</f>
        <v>1.6666666666666665</v>
      </c>
      <c r="G11" s="3">
        <f>IF(G6="","---",(MIN($B6:$J6)/G6)*B19)</f>
        <v>0.98019996079200156</v>
      </c>
      <c r="H11" s="3">
        <f>IF(H6="","---",(MIN($B6:$J6)/H6)*B19)</f>
        <v>3.125</v>
      </c>
      <c r="I11" s="3">
        <f>IF(I6="","---",(MIN($B6:$J6)/I6)*B19)</f>
        <v>2.692514808831449</v>
      </c>
      <c r="J11" s="29">
        <f>IF(J6="","---",(MIN($B6:$J6)/J6)*B19)</f>
        <v>1.4285714285714284</v>
      </c>
    </row>
    <row r="12" spans="1:10" ht="21.75" customHeight="1" thickBot="1" x14ac:dyDescent="0.3">
      <c r="A12" s="30" t="s">
        <v>2</v>
      </c>
      <c r="B12" s="31">
        <f>SUM(B8:B11)</f>
        <v>49.274308640249536</v>
      </c>
      <c r="C12" s="32">
        <f>SUM(C8:C11)</f>
        <v>87.249989957419459</v>
      </c>
      <c r="D12" s="31">
        <f>SUM(D8:D11)</f>
        <v>76.857301396235485</v>
      </c>
      <c r="E12" s="31">
        <f>SUM(E8:E11)</f>
        <v>41.061629244655691</v>
      </c>
      <c r="F12" s="31">
        <f t="shared" ref="F12:J12" si="0">SUM(F8:F11)</f>
        <v>50.33822858405513</v>
      </c>
      <c r="G12" s="31">
        <f t="shared" si="0"/>
        <v>38.298226017578337</v>
      </c>
      <c r="H12" s="31">
        <f t="shared" si="0"/>
        <v>52.515099294225408</v>
      </c>
      <c r="I12" s="31">
        <f t="shared" si="0"/>
        <v>63.176491331779985</v>
      </c>
      <c r="J12" s="33">
        <f t="shared" si="0"/>
        <v>62.293595732386478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I16" sqref="I16"/>
    </sheetView>
  </sheetViews>
  <sheetFormatPr defaultRowHeight="15" x14ac:dyDescent="0.25"/>
  <cols>
    <col min="1" max="1" width="70.140625" customWidth="1"/>
    <col min="2" max="7" width="12.7109375" customWidth="1"/>
    <col min="8" max="8" width="14.5703125" customWidth="1"/>
    <col min="9" max="10" width="12.7109375" customWidth="1"/>
  </cols>
  <sheetData>
    <row r="1" spans="1:10" ht="21.75" customHeight="1" thickTop="1" thickBot="1" x14ac:dyDescent="0.3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1.75" customHeight="1" x14ac:dyDescent="0.25">
      <c r="A2" s="23" t="s">
        <v>1</v>
      </c>
      <c r="B2" s="10" t="s">
        <v>55</v>
      </c>
      <c r="C2" s="14" t="s">
        <v>58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67</v>
      </c>
      <c r="I2" s="10" t="s">
        <v>68</v>
      </c>
      <c r="J2" s="44" t="s">
        <v>70</v>
      </c>
    </row>
    <row r="3" spans="1:10" ht="21.75" customHeight="1" x14ac:dyDescent="0.25">
      <c r="A3" s="25" t="s">
        <v>3</v>
      </c>
      <c r="B3" s="1">
        <v>301412.93</v>
      </c>
      <c r="C3" s="1">
        <v>141768</v>
      </c>
      <c r="D3" s="1">
        <v>267483.05</v>
      </c>
      <c r="E3" s="1">
        <v>380296.29</v>
      </c>
      <c r="F3" s="1">
        <v>269683.68</v>
      </c>
      <c r="G3" s="1">
        <v>408455.94</v>
      </c>
      <c r="H3" s="1">
        <v>215337.44</v>
      </c>
      <c r="I3" s="1">
        <v>242336.76</v>
      </c>
      <c r="J3" s="26">
        <v>213693.8</v>
      </c>
    </row>
    <row r="4" spans="1:10" ht="21.75" customHeight="1" x14ac:dyDescent="0.25">
      <c r="A4" s="25" t="s">
        <v>4</v>
      </c>
      <c r="B4" s="1">
        <v>2760.48</v>
      </c>
      <c r="C4" s="1">
        <v>1840.32</v>
      </c>
      <c r="D4" s="1">
        <v>460.08</v>
      </c>
      <c r="E4" s="1">
        <v>4140.72</v>
      </c>
      <c r="F4" s="1">
        <v>7269.26</v>
      </c>
      <c r="G4" s="1">
        <v>1840.32</v>
      </c>
      <c r="H4" s="1">
        <v>2760.48</v>
      </c>
      <c r="I4" s="1">
        <v>2024.35</v>
      </c>
      <c r="J4" s="26">
        <v>2199.1799999999998</v>
      </c>
    </row>
    <row r="5" spans="1:10" ht="21.75" customHeight="1" x14ac:dyDescent="0.25">
      <c r="A5" s="25" t="s">
        <v>5</v>
      </c>
      <c r="B5" s="1">
        <v>1836</v>
      </c>
      <c r="C5" s="1">
        <v>1836</v>
      </c>
      <c r="D5" s="1">
        <v>1101.5999999999999</v>
      </c>
      <c r="E5" s="1">
        <v>4590</v>
      </c>
      <c r="F5" s="1">
        <v>6426</v>
      </c>
      <c r="G5" s="1">
        <v>3855.6</v>
      </c>
      <c r="H5" s="1">
        <v>3672</v>
      </c>
      <c r="I5" s="1">
        <v>1836</v>
      </c>
      <c r="J5" s="26">
        <v>2552.04</v>
      </c>
    </row>
    <row r="6" spans="1:10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25</v>
      </c>
      <c r="F6" s="1">
        <v>30</v>
      </c>
      <c r="G6" s="1">
        <v>51.01</v>
      </c>
      <c r="H6" s="1">
        <v>16</v>
      </c>
      <c r="I6" s="1">
        <v>18.57</v>
      </c>
      <c r="J6" s="26">
        <v>35</v>
      </c>
    </row>
    <row r="7" spans="1:10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48"/>
    </row>
    <row r="8" spans="1:10" ht="21.75" customHeight="1" thickTop="1" x14ac:dyDescent="0.25">
      <c r="A8" s="27" t="s">
        <v>3</v>
      </c>
      <c r="B8" s="2">
        <f>IF(B3="","---",(MIN($B3:$J3)/B3)*B16)</f>
        <v>35.275858935447793</v>
      </c>
      <c r="C8" s="2">
        <f>IF(C3="","---",(MIN($B3:$J3)/C3)*B16)</f>
        <v>75</v>
      </c>
      <c r="D8" s="2">
        <f>IF(D3="","---",(MIN($B3:$J3)/D3)*B16)</f>
        <v>39.750556156735918</v>
      </c>
      <c r="E8" s="2">
        <f>IF(E3="","---",(MIN($B3:$J3)/E3)*B16)</f>
        <v>27.958726602355235</v>
      </c>
      <c r="F8" s="2">
        <f>IF(F3="","---",(MIN($B3:$J3)/F3)*B16)</f>
        <v>39.426189971895965</v>
      </c>
      <c r="G8" s="2">
        <f>IF(G3="","---",(MIN($B3:$J3)/G3)*B16)</f>
        <v>26.031204246901147</v>
      </c>
      <c r="H8" s="2">
        <f>IF(H3="","---",(MIN($B3:$J3)/H3)*B16)</f>
        <v>49.37645771213775</v>
      </c>
      <c r="I8" s="2">
        <f>IF(I3="","---",(MIN($B3:$J3)/I3)*B16)</f>
        <v>43.875308063044173</v>
      </c>
      <c r="J8" s="28">
        <f>IF(J3="","---",(MIN($B3:$J3)/J3)*B16)</f>
        <v>49.75624000321956</v>
      </c>
    </row>
    <row r="9" spans="1:10" ht="21.75" customHeight="1" x14ac:dyDescent="0.25">
      <c r="A9" s="25" t="s">
        <v>4</v>
      </c>
      <c r="B9" s="3">
        <f>IF(B4="","---",(MIN($B4:$J4)/B4)*B17)</f>
        <v>0.83333333333333326</v>
      </c>
      <c r="C9" s="3">
        <f>IF(C4="","---",(MIN($B4:$J4)/C4)*B17)</f>
        <v>1.25</v>
      </c>
      <c r="D9" s="3">
        <f>IF(D4="","---",(MIN($B4:$J4)/D4)*B17)</f>
        <v>5</v>
      </c>
      <c r="E9" s="3">
        <f>IF(E4="","---",(MIN($B4:$J4)/E4)*B17)</f>
        <v>0.55555555555555558</v>
      </c>
      <c r="F9" s="3">
        <f>IF(F4="","---",(MIN($B4:$J4)/F4)*B17)</f>
        <v>0.31645587033618278</v>
      </c>
      <c r="G9" s="3">
        <f>IF(G4="","---",(MIN($B4:$J4)/G4)*B17)</f>
        <v>1.25</v>
      </c>
      <c r="H9" s="3">
        <f>IF(H4="","---",(MIN($B4:$J4)/H4)*B17)</f>
        <v>0.83333333333333326</v>
      </c>
      <c r="I9" s="3">
        <f>IF(I4="","---",(MIN($B4:$J4)/I4)*B17)</f>
        <v>1.1363647590584631</v>
      </c>
      <c r="J9" s="29">
        <f>IF(J4="","---",(MIN($B4:$J4)/J4)*B17)</f>
        <v>1.0460262461462908</v>
      </c>
    </row>
    <row r="10" spans="1:10" ht="21.75" customHeight="1" x14ac:dyDescent="0.25">
      <c r="A10" s="25" t="s">
        <v>5</v>
      </c>
      <c r="B10" s="3">
        <f>IF(B5="","---",(MIN($B5:$J5)/B5)*B18)</f>
        <v>9</v>
      </c>
      <c r="C10" s="3">
        <f>IF(C5="","---",(MIN($B5:$J5)/C5)*B18)</f>
        <v>9</v>
      </c>
      <c r="D10" s="3">
        <f>IF(D5="","---",(MIN($B5:$J5)/D5)*B18)</f>
        <v>15</v>
      </c>
      <c r="E10" s="3">
        <f>IF(E5="","---",(MIN($B5:$J5)/E5)*B18)</f>
        <v>3.5999999999999996</v>
      </c>
      <c r="F10" s="3">
        <f>IF(F5="","---",(MIN($B5:$J5)/F5)*B18)</f>
        <v>2.5714285714285712</v>
      </c>
      <c r="G10" s="3">
        <f>IF(G5="","---",(MIN($B5:$J5)/G5)*B18)</f>
        <v>4.2857142857142856</v>
      </c>
      <c r="H10" s="3">
        <f>IF(H5="","---",(MIN($B5:$J5)/H5)*B18)</f>
        <v>4.5</v>
      </c>
      <c r="I10" s="3">
        <f>IF(I5="","---",(MIN($B5:$J5)/I5)*B18)</f>
        <v>9</v>
      </c>
      <c r="J10" s="29">
        <f>IF(J5="","---",(MIN($B5:$J5)/J5)*B18)</f>
        <v>6.4748201438848918</v>
      </c>
    </row>
    <row r="11" spans="1:10" ht="21.75" customHeight="1" x14ac:dyDescent="0.25">
      <c r="A11" s="25" t="s">
        <v>6</v>
      </c>
      <c r="B11" s="3">
        <f>IF(B6="","---",(MIN($B6:$J6)/B6)*B19)</f>
        <v>2.2727272727272725</v>
      </c>
      <c r="C11" s="3">
        <f>IF(C6="","---",(MIN($B6:$J6)/C6)*B19)</f>
        <v>5</v>
      </c>
      <c r="D11" s="3">
        <f>IF(D6="","---",(MIN($B6:$J6)/D6)*B19)</f>
        <v>2.645502645502646</v>
      </c>
      <c r="E11" s="3">
        <f>IF(E6="","---",(MIN($B6:$J6)/E6)*B19)</f>
        <v>2</v>
      </c>
      <c r="F11" s="3">
        <f>IF(F6="","---",(MIN($B6:$J6)/F6)*B19)</f>
        <v>1.6666666666666665</v>
      </c>
      <c r="G11" s="3">
        <f>IF(G6="","---",(MIN($B6:$J6)/G6)*B19)</f>
        <v>0.98019996079200156</v>
      </c>
      <c r="H11" s="3">
        <f>IF(H6="","---",(MIN($B6:$J6)/H6)*B19)</f>
        <v>3.125</v>
      </c>
      <c r="I11" s="3">
        <f>IF(I6="","---",(MIN($B6:$J6)/I6)*B19)</f>
        <v>2.692514808831449</v>
      </c>
      <c r="J11" s="29">
        <f>IF(J6="","---",(MIN($B6:$J6)/J6)*B19)</f>
        <v>1.4285714285714284</v>
      </c>
    </row>
    <row r="12" spans="1:10" ht="21.75" customHeight="1" thickBot="1" x14ac:dyDescent="0.3">
      <c r="A12" s="30" t="s">
        <v>2</v>
      </c>
      <c r="B12" s="31">
        <f>SUM(B8:B11)</f>
        <v>47.381919541508402</v>
      </c>
      <c r="C12" s="32">
        <f>SUM(C8:C11)</f>
        <v>90.25</v>
      </c>
      <c r="D12" s="31">
        <f>SUM(D8:D11)</f>
        <v>62.396058802238564</v>
      </c>
      <c r="E12" s="31">
        <f>SUM(E8:E11)</f>
        <v>34.114282157910793</v>
      </c>
      <c r="F12" s="31">
        <f t="shared" ref="F12:J12" si="0">SUM(F8:F11)</f>
        <v>43.980741080327384</v>
      </c>
      <c r="G12" s="31">
        <f t="shared" si="0"/>
        <v>32.547118493407432</v>
      </c>
      <c r="H12" s="31">
        <f t="shared" si="0"/>
        <v>57.834791045471086</v>
      </c>
      <c r="I12" s="31">
        <f t="shared" si="0"/>
        <v>56.704187630934086</v>
      </c>
      <c r="J12" s="33">
        <f t="shared" si="0"/>
        <v>58.705657821822172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E13" sqref="E13"/>
    </sheetView>
  </sheetViews>
  <sheetFormatPr defaultRowHeight="15" x14ac:dyDescent="0.25"/>
  <cols>
    <col min="1" max="1" width="73.7109375" customWidth="1"/>
    <col min="2" max="4" width="12.7109375" customWidth="1"/>
    <col min="5" max="5" width="15.5703125" customWidth="1"/>
    <col min="6" max="6" width="12.7109375" customWidth="1"/>
  </cols>
  <sheetData>
    <row r="1" spans="1:6" ht="21.75" customHeight="1" thickTop="1" thickBot="1" x14ac:dyDescent="0.3">
      <c r="A1" s="49" t="s">
        <v>17</v>
      </c>
      <c r="B1" s="50"/>
      <c r="C1" s="50"/>
      <c r="D1" s="50"/>
      <c r="E1" s="50"/>
      <c r="F1" s="51"/>
    </row>
    <row r="2" spans="1:6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67</v>
      </c>
      <c r="F2" s="44" t="s">
        <v>68</v>
      </c>
    </row>
    <row r="3" spans="1:6" ht="21.75" customHeight="1" x14ac:dyDescent="0.25">
      <c r="A3" s="25" t="s">
        <v>3</v>
      </c>
      <c r="B3" s="1">
        <v>180853.2</v>
      </c>
      <c r="C3" s="1">
        <v>89136</v>
      </c>
      <c r="D3" s="1">
        <v>139975.73000000001</v>
      </c>
      <c r="E3" s="1">
        <v>154763.42000000001</v>
      </c>
      <c r="F3" s="26">
        <v>160274.88</v>
      </c>
    </row>
    <row r="4" spans="1:6" ht="21.75" customHeight="1" x14ac:dyDescent="0.25">
      <c r="A4" s="25" t="s">
        <v>4</v>
      </c>
      <c r="B4" s="1">
        <v>432</v>
      </c>
      <c r="C4" s="1">
        <v>108</v>
      </c>
      <c r="D4" s="1">
        <v>108</v>
      </c>
      <c r="E4" s="1">
        <v>648</v>
      </c>
      <c r="F4" s="26">
        <v>475.2</v>
      </c>
    </row>
    <row r="5" spans="1:6" ht="21.75" customHeight="1" x14ac:dyDescent="0.25">
      <c r="A5" s="25" t="s">
        <v>5</v>
      </c>
      <c r="B5" s="1">
        <v>772.74</v>
      </c>
      <c r="C5" s="1">
        <v>1717.2</v>
      </c>
      <c r="D5" s="1">
        <v>944.46</v>
      </c>
      <c r="E5" s="1">
        <v>1717.2</v>
      </c>
      <c r="F5" s="26">
        <v>858.6</v>
      </c>
    </row>
    <row r="6" spans="1:6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16</v>
      </c>
      <c r="F6" s="26">
        <v>18.57</v>
      </c>
    </row>
    <row r="7" spans="1:6" ht="21.75" customHeight="1" thickBot="1" x14ac:dyDescent="0.3">
      <c r="A7" s="47"/>
      <c r="B7" s="11"/>
      <c r="C7" s="11"/>
      <c r="D7" s="11"/>
      <c r="E7" s="11"/>
      <c r="F7" s="48"/>
    </row>
    <row r="8" spans="1:6" ht="21.75" customHeight="1" thickTop="1" x14ac:dyDescent="0.25">
      <c r="A8" s="27" t="s">
        <v>3</v>
      </c>
      <c r="B8" s="2">
        <f>IF(B3="","---",(MIN($B3:$F3)/B3)*B16)</f>
        <v>36.964786910046378</v>
      </c>
      <c r="C8" s="2">
        <f>IF(C3="","---",(MIN($B3:$F3)/C3)*B16)</f>
        <v>75</v>
      </c>
      <c r="D8" s="2">
        <f>IF(D3="","---",(MIN($B3:$F3)/D3)*B16)</f>
        <v>47.759708057961184</v>
      </c>
      <c r="E8" s="2">
        <f>IF(E3="","---",(MIN($B3:$F3)/E3)*B16)</f>
        <v>43.196253998522387</v>
      </c>
      <c r="F8" s="28">
        <f>IF(F3="","---",(MIN($B3:$F3)/F3)*B16)</f>
        <v>41.710840775547609</v>
      </c>
    </row>
    <row r="9" spans="1:6" ht="21.75" customHeight="1" x14ac:dyDescent="0.25">
      <c r="A9" s="25" t="s">
        <v>4</v>
      </c>
      <c r="B9" s="3">
        <f>IF(B4="","---",(MIN($B4:$F4)/B4)*B17)</f>
        <v>1.25</v>
      </c>
      <c r="C9" s="3">
        <f>IF(C4="","---",(MIN($B4:$F4)/C4)*B17)</f>
        <v>5</v>
      </c>
      <c r="D9" s="3">
        <f>IF(D4="","---",(MIN($B4:$F4)/D4)*B17)</f>
        <v>5</v>
      </c>
      <c r="E9" s="3">
        <f>IF(E4="","---",(MIN($B4:$F4)/E4)*B17)</f>
        <v>0.83333333333333326</v>
      </c>
      <c r="F9" s="29">
        <f>IF(F4="","---",(MIN($B4:$F4)/F4)*B17)</f>
        <v>1.1363636363636362</v>
      </c>
    </row>
    <row r="10" spans="1:6" ht="21.75" customHeight="1" x14ac:dyDescent="0.25">
      <c r="A10" s="25" t="s">
        <v>5</v>
      </c>
      <c r="B10" s="3">
        <f>IF(B5="","---",(MIN($B5:$F5)/B5)*B18)</f>
        <v>15</v>
      </c>
      <c r="C10" s="3">
        <f>IF(C5="","---",(MIN($B5:$F5)/C5)*B18)</f>
        <v>6.75</v>
      </c>
      <c r="D10" s="3">
        <f>IF(D5="","---",(MIN($B5:$F5)/D5)*B18)</f>
        <v>12.272727272727272</v>
      </c>
      <c r="E10" s="3">
        <f>IF(E5="","---",(MIN($B5:$F5)/E5)*B18)</f>
        <v>6.75</v>
      </c>
      <c r="F10" s="29">
        <f>IF(F5="","---",(MIN($B5:$F5)/F5)*B18)</f>
        <v>13.5</v>
      </c>
    </row>
    <row r="11" spans="1:6" ht="21.75" customHeight="1" x14ac:dyDescent="0.25">
      <c r="A11" s="25" t="s">
        <v>6</v>
      </c>
      <c r="B11" s="3">
        <f>IF(B6="","---",(MIN($B6:$F6)/B6)*B19)</f>
        <v>2.2727272727272725</v>
      </c>
      <c r="C11" s="3">
        <f>IF(C6="","---",(MIN($B6:$F6)/C6)*B19)</f>
        <v>5</v>
      </c>
      <c r="D11" s="3">
        <f>IF(D6="","---",(MIN($B6:$F6)/D6)*B19)</f>
        <v>2.645502645502646</v>
      </c>
      <c r="E11" s="3">
        <f>IF(E6="","---",(MIN($B6:$F6)/E6)*B19)</f>
        <v>3.125</v>
      </c>
      <c r="F11" s="29">
        <f>IF(F6="","---",(MIN($B6:$F6)/F6)*B19)</f>
        <v>2.692514808831449</v>
      </c>
    </row>
    <row r="12" spans="1:6" ht="21.75" customHeight="1" thickBot="1" x14ac:dyDescent="0.3">
      <c r="A12" s="30" t="s">
        <v>2</v>
      </c>
      <c r="B12" s="31">
        <f>SUM(B8:B11)</f>
        <v>55.487514182773651</v>
      </c>
      <c r="C12" s="32">
        <f>SUM(C8:C11)</f>
        <v>91.75</v>
      </c>
      <c r="D12" s="31">
        <f>SUM(D8:D11)</f>
        <v>67.677937976191103</v>
      </c>
      <c r="E12" s="31">
        <f>SUM(E8:E11)</f>
        <v>53.904587331855723</v>
      </c>
      <c r="F12" s="33">
        <f t="shared" ref="F12" si="0">SUM(F8:F11)</f>
        <v>59.03971922074269</v>
      </c>
    </row>
    <row r="13" spans="1:6" ht="21.75" customHeight="1" thickTop="1" x14ac:dyDescent="0.25"/>
    <row r="14" spans="1:6" ht="21.75" customHeight="1" thickBot="1" x14ac:dyDescent="0.3">
      <c r="B14" s="4"/>
    </row>
    <row r="15" spans="1:6" ht="21.75" customHeight="1" thickTop="1" x14ac:dyDescent="0.25">
      <c r="A15" s="35"/>
      <c r="B15" s="36" t="s">
        <v>0</v>
      </c>
    </row>
    <row r="16" spans="1:6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9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I17" sqref="I17"/>
    </sheetView>
  </sheetViews>
  <sheetFormatPr defaultColWidth="73.7109375" defaultRowHeight="15" x14ac:dyDescent="0.25"/>
  <cols>
    <col min="2" max="8" width="12.7109375" customWidth="1"/>
    <col min="9" max="9" width="14.7109375" customWidth="1"/>
    <col min="10" max="11" width="12.7109375" customWidth="1"/>
  </cols>
  <sheetData>
    <row r="1" spans="1:11" ht="21.75" customHeight="1" thickTop="1" thickBot="1" x14ac:dyDescent="0.3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.75" customHeight="1" x14ac:dyDescent="0.25">
      <c r="A2" s="23" t="s">
        <v>1</v>
      </c>
      <c r="B2" s="10" t="s">
        <v>51</v>
      </c>
      <c r="C2" s="10" t="s">
        <v>57</v>
      </c>
      <c r="D2" s="14" t="s">
        <v>58</v>
      </c>
      <c r="E2" s="10" t="s">
        <v>60</v>
      </c>
      <c r="F2" s="10" t="s">
        <v>61</v>
      </c>
      <c r="G2" s="10" t="s">
        <v>62</v>
      </c>
      <c r="H2" s="10" t="s">
        <v>63</v>
      </c>
      <c r="I2" s="10" t="s">
        <v>67</v>
      </c>
      <c r="J2" s="10" t="s">
        <v>68</v>
      </c>
      <c r="K2" s="44" t="s">
        <v>70</v>
      </c>
    </row>
    <row r="3" spans="1:11" ht="21.75" customHeight="1" x14ac:dyDescent="0.25">
      <c r="A3" s="25" t="s">
        <v>3</v>
      </c>
      <c r="B3" s="1">
        <v>228639.6</v>
      </c>
      <c r="C3" s="1">
        <v>109743.79</v>
      </c>
      <c r="D3" s="1">
        <v>94680</v>
      </c>
      <c r="E3" s="1">
        <v>178337.85</v>
      </c>
      <c r="F3" s="1">
        <v>228996.92</v>
      </c>
      <c r="G3" s="1">
        <v>211231.8</v>
      </c>
      <c r="H3" s="1">
        <v>308750.53000000003</v>
      </c>
      <c r="I3" s="1">
        <v>160765.72</v>
      </c>
      <c r="J3" s="1">
        <v>192861.96</v>
      </c>
      <c r="K3" s="26">
        <v>132327.82999999999</v>
      </c>
    </row>
    <row r="4" spans="1:11" ht="21.75" customHeight="1" x14ac:dyDescent="0.25">
      <c r="A4" s="25" t="s">
        <v>4</v>
      </c>
      <c r="B4" s="1">
        <v>2776.03</v>
      </c>
      <c r="C4" s="1">
        <v>495.72</v>
      </c>
      <c r="D4" s="1">
        <v>1982.88</v>
      </c>
      <c r="E4" s="1">
        <v>495.72</v>
      </c>
      <c r="F4" s="1">
        <v>4461.4799999999996</v>
      </c>
      <c r="G4" s="1">
        <v>7832.38</v>
      </c>
      <c r="H4" s="1">
        <v>1982.88</v>
      </c>
      <c r="I4" s="1">
        <v>2974.32</v>
      </c>
      <c r="J4" s="1">
        <v>2181.17</v>
      </c>
      <c r="K4" s="26">
        <v>2369.54</v>
      </c>
    </row>
    <row r="5" spans="1:11" ht="21.75" customHeight="1" x14ac:dyDescent="0.25">
      <c r="A5" s="25" t="s">
        <v>5</v>
      </c>
      <c r="B5" s="1">
        <v>1012.5</v>
      </c>
      <c r="C5" s="1">
        <v>675</v>
      </c>
      <c r="D5" s="1">
        <v>675</v>
      </c>
      <c r="E5" s="1">
        <v>810</v>
      </c>
      <c r="F5" s="1">
        <v>3375</v>
      </c>
      <c r="G5" s="1">
        <v>4725</v>
      </c>
      <c r="H5" s="1">
        <v>2835</v>
      </c>
      <c r="I5" s="1">
        <v>2700</v>
      </c>
      <c r="J5" s="1">
        <v>1350</v>
      </c>
      <c r="K5" s="26">
        <v>1876.5</v>
      </c>
    </row>
    <row r="6" spans="1:11" ht="21.75" customHeight="1" x14ac:dyDescent="0.25">
      <c r="A6" s="25" t="s">
        <v>6</v>
      </c>
      <c r="B6" s="1">
        <v>20.25</v>
      </c>
      <c r="C6" s="1">
        <v>18</v>
      </c>
      <c r="D6" s="1">
        <v>10</v>
      </c>
      <c r="E6" s="1">
        <v>18.899999999999999</v>
      </c>
      <c r="F6" s="1">
        <v>25</v>
      </c>
      <c r="G6" s="1">
        <v>30</v>
      </c>
      <c r="H6" s="1">
        <v>51.01</v>
      </c>
      <c r="I6" s="1">
        <v>16</v>
      </c>
      <c r="J6" s="1">
        <v>18.57</v>
      </c>
      <c r="K6" s="26">
        <v>35</v>
      </c>
    </row>
    <row r="7" spans="1:11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11"/>
      <c r="K7" s="48"/>
    </row>
    <row r="8" spans="1:11" ht="21.75" customHeight="1" thickTop="1" x14ac:dyDescent="0.25">
      <c r="A8" s="27" t="s">
        <v>3</v>
      </c>
      <c r="B8" s="2">
        <f>IF(B3="","---",(MIN($B3:$K3)/B3)*B16)</f>
        <v>31.05761206720096</v>
      </c>
      <c r="C8" s="2">
        <f>IF(C3="","---",(MIN($B3:$K3)/C3)*B16)</f>
        <v>64.705255759802</v>
      </c>
      <c r="D8" s="2">
        <f>IF(D3="","---",(MIN($B3:$K3)/D3)*B16)</f>
        <v>75</v>
      </c>
      <c r="E8" s="2">
        <f>IF(E3="","---",(MIN($B3:$K3)/E3)*B16)</f>
        <v>39.817683122231202</v>
      </c>
      <c r="F8" s="2">
        <f>IF(F3="","---",(MIN($B3:$K3)/F3)*B16)</f>
        <v>31.009150690760379</v>
      </c>
      <c r="G8" s="2">
        <f>IF(G3="","---",(MIN($B3:$K3)/G3)*B16)</f>
        <v>33.617097425671702</v>
      </c>
      <c r="H8" s="2">
        <f>IF(H3="","---",(MIN($B3:$K3)/H3)*B16)</f>
        <v>22.999150803077164</v>
      </c>
      <c r="I8" s="2">
        <f>IF(I3="","---",(MIN($B3:$K3)/I3)*B16)</f>
        <v>44.169864073012583</v>
      </c>
      <c r="J8" s="2">
        <f>IF(J3="","---",(MIN($B3:$K3)/J3)*B16)</f>
        <v>36.819080341193256</v>
      </c>
      <c r="K8" s="28">
        <f>IF(K3="","---",(MIN($B3:$K3)/K3)*B16)</f>
        <v>53.662181266026963</v>
      </c>
    </row>
    <row r="9" spans="1:11" ht="21.75" customHeight="1" x14ac:dyDescent="0.25">
      <c r="A9" s="25" t="s">
        <v>4</v>
      </c>
      <c r="B9" s="3">
        <f>IF(B4="","---",(MIN($B4:$K4)/B4)*B17)</f>
        <v>0.89285778611902611</v>
      </c>
      <c r="C9" s="3">
        <f>IF(C4="","---",(MIN($B4:$K4)/C4)*B17)</f>
        <v>5</v>
      </c>
      <c r="D9" s="3">
        <f>IF(D4="","---",(MIN($B4:$K4)/D4)*B17)</f>
        <v>1.25</v>
      </c>
      <c r="E9" s="3">
        <f>IF(E4="","---",(MIN($B4:$K4)/E4)*B17)</f>
        <v>5</v>
      </c>
      <c r="F9" s="3">
        <f>IF(F4="","---",(MIN($B4:$K4)/F4)*B17)</f>
        <v>0.55555555555555569</v>
      </c>
      <c r="G9" s="3">
        <f>IF(G4="","---",(MIN($B4:$K4)/G4)*B17)</f>
        <v>0.31645553458846482</v>
      </c>
      <c r="H9" s="3">
        <f>IF(H4="","---",(MIN($B4:$K4)/H4)*B17)</f>
        <v>1.25</v>
      </c>
      <c r="I9" s="3">
        <f>IF(I4="","---",(MIN($B4:$K4)/I4)*B17)</f>
        <v>0.83333333333333326</v>
      </c>
      <c r="J9" s="3">
        <f>IF(J4="","---",(MIN($B4:$K4)/J4)*B17)</f>
        <v>1.136362594387416</v>
      </c>
      <c r="K9" s="29">
        <f>IF(K4="","---",(MIN($B4:$K4)/K4)*B17)</f>
        <v>1.0460258109168867</v>
      </c>
    </row>
    <row r="10" spans="1:11" ht="21.75" customHeight="1" x14ac:dyDescent="0.25">
      <c r="A10" s="25" t="s">
        <v>5</v>
      </c>
      <c r="B10" s="3">
        <f>IF(B5="","---",(MIN($B5:$K5)/B5)*B18)</f>
        <v>10</v>
      </c>
      <c r="C10" s="3">
        <f>IF(C5="","---",(MIN($B5:$K5)/C5)*B18)</f>
        <v>15</v>
      </c>
      <c r="D10" s="3">
        <f>IF(D5="","---",(MIN($B5:$K5)/D5)*B18)</f>
        <v>15</v>
      </c>
      <c r="E10" s="3">
        <f>IF(E5="","---",(MIN($B5:$K5)/E5)*B18)</f>
        <v>12.5</v>
      </c>
      <c r="F10" s="3">
        <f>IF(F5="","---",(MIN($B5:$K5)/F5)*B18)</f>
        <v>3</v>
      </c>
      <c r="G10" s="3">
        <f>IF(G5="","---",(MIN($B5:$K5)/G5)*B18)</f>
        <v>2.1428571428571428</v>
      </c>
      <c r="H10" s="3">
        <f>IF(H5="","---",(MIN($B5:$K5)/H5)*B18)</f>
        <v>3.5714285714285712</v>
      </c>
      <c r="I10" s="3">
        <f>IF(I5="","---",(MIN($B5:$K5)/I5)*B18)</f>
        <v>3.75</v>
      </c>
      <c r="J10" s="3">
        <f>IF(J5="","---",(MIN($B5:$K5)/J5)*B18)</f>
        <v>7.5</v>
      </c>
      <c r="K10" s="29">
        <f>IF(K5="","---",(MIN($B5:$K5)/K5)*B18)</f>
        <v>5.3956834532374103</v>
      </c>
    </row>
    <row r="11" spans="1:11" ht="21.75" customHeight="1" x14ac:dyDescent="0.25">
      <c r="A11" s="25" t="s">
        <v>6</v>
      </c>
      <c r="B11" s="3">
        <f>IF(B6="","---",(MIN($B6:$K6)/B6)*B19)</f>
        <v>2.4691358024691357</v>
      </c>
      <c r="C11" s="3">
        <f>IF(C6="","---",(MIN($B6:$K6)/C6)*B19)</f>
        <v>2.7777777777777777</v>
      </c>
      <c r="D11" s="3">
        <f>IF(D6="","---",(MIN($B6:$K6)/D6)*B19)</f>
        <v>5</v>
      </c>
      <c r="E11" s="3">
        <f>IF(E6="","---",(MIN($B6:$K6)/E6)*B19)</f>
        <v>2.645502645502646</v>
      </c>
      <c r="F11" s="3">
        <f>IF(F6="","---",(MIN($B6:$K6)/F6)*B19)</f>
        <v>2</v>
      </c>
      <c r="G11" s="3">
        <f>IF(G6="","---",(MIN($B6:$K6)/G6)*B19)</f>
        <v>1.6666666666666665</v>
      </c>
      <c r="H11" s="3">
        <f>IF(H6="","---",(MIN($B6:$K6)/H6)*B19)</f>
        <v>0.98019996079200156</v>
      </c>
      <c r="I11" s="3">
        <f>IF(I6="","---",(MIN($B6:$K6)/I6)*B19)</f>
        <v>3.125</v>
      </c>
      <c r="J11" s="3">
        <f>IF(J6="","---",(MIN($B6:$K6)/J6)*B19)</f>
        <v>2.692514808831449</v>
      </c>
      <c r="K11" s="29">
        <f>IF(K6="","---",(MIN($B6:$K6)/K6)*B19)</f>
        <v>1.4285714285714284</v>
      </c>
    </row>
    <row r="12" spans="1:11" ht="21.75" customHeight="1" thickBot="1" x14ac:dyDescent="0.3">
      <c r="A12" s="30" t="s">
        <v>2</v>
      </c>
      <c r="B12" s="31">
        <f>SUM(B8:B11)</f>
        <v>44.41960565578912</v>
      </c>
      <c r="C12" s="31">
        <f>SUM(C8:C11)</f>
        <v>87.483033537579772</v>
      </c>
      <c r="D12" s="32">
        <f>SUM(D8:D11)</f>
        <v>96.25</v>
      </c>
      <c r="E12" s="31">
        <f>SUM(E8:E11)</f>
        <v>59.963185767733847</v>
      </c>
      <c r="F12" s="31">
        <f t="shared" ref="F12:K12" si="0">SUM(F8:F11)</f>
        <v>36.564706246315936</v>
      </c>
      <c r="G12" s="31">
        <f t="shared" si="0"/>
        <v>37.743076769783976</v>
      </c>
      <c r="H12" s="31">
        <f t="shared" si="0"/>
        <v>28.800779335297737</v>
      </c>
      <c r="I12" s="31">
        <f t="shared" si="0"/>
        <v>51.878197406345919</v>
      </c>
      <c r="J12" s="31">
        <f t="shared" si="0"/>
        <v>48.147957744412118</v>
      </c>
      <c r="K12" s="33">
        <f t="shared" si="0"/>
        <v>61.532461958752691</v>
      </c>
    </row>
    <row r="13" spans="1:11" ht="21.75" customHeight="1" thickTop="1" x14ac:dyDescent="0.25"/>
    <row r="14" spans="1:11" ht="21.75" customHeight="1" thickBot="1" x14ac:dyDescent="0.3">
      <c r="B14" s="4"/>
    </row>
    <row r="15" spans="1:11" ht="21.75" customHeight="1" thickTop="1" x14ac:dyDescent="0.25">
      <c r="A15" s="35"/>
      <c r="B15" s="36" t="s">
        <v>0</v>
      </c>
    </row>
    <row r="16" spans="1:11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workbookViewId="0">
      <selection activeCell="E16" sqref="E16"/>
    </sheetView>
  </sheetViews>
  <sheetFormatPr defaultRowHeight="21.75" customHeight="1" x14ac:dyDescent="0.25"/>
  <cols>
    <col min="1" max="1" width="73.7109375" customWidth="1"/>
    <col min="2" max="2" width="15.7109375" customWidth="1"/>
    <col min="3" max="12" width="12.7109375" customWidth="1"/>
  </cols>
  <sheetData>
    <row r="1" spans="1:12" ht="21.75" customHeight="1" thickTop="1" thickBot="1" x14ac:dyDescent="0.3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21.75" customHeight="1" x14ac:dyDescent="0.25">
      <c r="A2" s="23" t="s">
        <v>1</v>
      </c>
      <c r="B2" s="10" t="s">
        <v>52</v>
      </c>
      <c r="C2" s="10" t="s">
        <v>56</v>
      </c>
      <c r="D2" s="10" t="s">
        <v>55</v>
      </c>
      <c r="E2" s="14" t="s">
        <v>58</v>
      </c>
      <c r="F2" s="10" t="s">
        <v>60</v>
      </c>
      <c r="G2" s="10" t="s">
        <v>61</v>
      </c>
      <c r="H2" s="10" t="s">
        <v>62</v>
      </c>
      <c r="I2" s="10" t="s">
        <v>63</v>
      </c>
      <c r="J2" s="10" t="s">
        <v>67</v>
      </c>
      <c r="K2" s="10" t="s">
        <v>68</v>
      </c>
      <c r="L2" s="44" t="s">
        <v>70</v>
      </c>
    </row>
    <row r="3" spans="1:12" ht="21.75" customHeight="1" x14ac:dyDescent="0.25">
      <c r="A3" s="25" t="s">
        <v>3</v>
      </c>
      <c r="B3" s="1">
        <v>333465</v>
      </c>
      <c r="C3" s="1">
        <v>290938.57</v>
      </c>
      <c r="D3" s="1">
        <v>235256.31</v>
      </c>
      <c r="E3" s="1">
        <v>132012</v>
      </c>
      <c r="F3" s="1">
        <v>263257.51</v>
      </c>
      <c r="G3" s="1">
        <v>238586.78</v>
      </c>
      <c r="H3" s="1">
        <v>263012.40000000002</v>
      </c>
      <c r="I3" s="1">
        <v>352157.13</v>
      </c>
      <c r="J3" s="1">
        <v>170663.55</v>
      </c>
      <c r="K3" s="1">
        <v>246928.56</v>
      </c>
      <c r="L3" s="26">
        <v>188975</v>
      </c>
    </row>
    <row r="4" spans="1:12" ht="21.75" customHeight="1" x14ac:dyDescent="0.25">
      <c r="A4" s="25" t="s">
        <v>4</v>
      </c>
      <c r="B4" s="1">
        <v>797.19</v>
      </c>
      <c r="C4" s="1">
        <v>2192.29</v>
      </c>
      <c r="D4" s="1">
        <v>1992.99</v>
      </c>
      <c r="E4" s="1">
        <v>1328.66</v>
      </c>
      <c r="F4" s="1">
        <v>332.16</v>
      </c>
      <c r="G4" s="1">
        <v>2989.48</v>
      </c>
      <c r="H4" s="1">
        <v>5248.21</v>
      </c>
      <c r="I4" s="1">
        <v>1328.66</v>
      </c>
      <c r="J4" s="1">
        <v>1992.99</v>
      </c>
      <c r="K4" s="1">
        <v>1461.52</v>
      </c>
      <c r="L4" s="26">
        <v>1587.75</v>
      </c>
    </row>
    <row r="5" spans="1:12" ht="21.75" customHeight="1" x14ac:dyDescent="0.25">
      <c r="A5" s="25" t="s">
        <v>5</v>
      </c>
      <c r="B5" s="1">
        <v>97.2</v>
      </c>
      <c r="C5" s="1">
        <v>97.2</v>
      </c>
      <c r="D5" s="1">
        <v>81</v>
      </c>
      <c r="E5" s="1">
        <v>40.5</v>
      </c>
      <c r="F5" s="1">
        <v>89.1</v>
      </c>
      <c r="G5" s="1">
        <v>202.5</v>
      </c>
      <c r="H5" s="1">
        <v>283.5</v>
      </c>
      <c r="I5" s="1">
        <v>170.1</v>
      </c>
      <c r="J5" s="1">
        <v>162</v>
      </c>
      <c r="K5" s="1">
        <v>81</v>
      </c>
      <c r="L5" s="26">
        <v>312.66000000000003</v>
      </c>
    </row>
    <row r="6" spans="1:12" ht="21.75" customHeight="1" x14ac:dyDescent="0.25">
      <c r="A6" s="25" t="s">
        <v>6</v>
      </c>
      <c r="B6" s="1">
        <v>20.100000000000001</v>
      </c>
      <c r="C6" s="1">
        <v>20.25</v>
      </c>
      <c r="D6" s="1">
        <v>22</v>
      </c>
      <c r="E6" s="1">
        <v>10</v>
      </c>
      <c r="F6" s="1">
        <v>18.899999999999999</v>
      </c>
      <c r="G6" s="1">
        <v>25</v>
      </c>
      <c r="H6" s="1">
        <v>30</v>
      </c>
      <c r="I6" s="1">
        <v>51.01</v>
      </c>
      <c r="J6" s="1">
        <v>16</v>
      </c>
      <c r="K6" s="1">
        <v>18.57</v>
      </c>
      <c r="L6" s="26">
        <v>35</v>
      </c>
    </row>
    <row r="7" spans="1:12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11"/>
      <c r="K7" s="11"/>
      <c r="L7" s="48"/>
    </row>
    <row r="8" spans="1:12" ht="21.75" customHeight="1" thickTop="1" x14ac:dyDescent="0.25">
      <c r="A8" s="27" t="s">
        <v>3</v>
      </c>
      <c r="B8" s="2">
        <f>IF(B3="","---",(MIN($B3:$L3)/B3)*B16)</f>
        <v>29.690972066033915</v>
      </c>
      <c r="C8" s="2">
        <f>IF(C3="","---",(MIN($B3:$L3)/C3)*B16)</f>
        <v>34.0308952504991</v>
      </c>
      <c r="D8" s="2">
        <f>IF(D3="","---",(MIN($B3:$L3)/D3)*B16)</f>
        <v>42.085587417400198</v>
      </c>
      <c r="E8" s="2">
        <f>IF(E3="","---",(MIN($B3:$L3)/E3)*B16)</f>
        <v>75</v>
      </c>
      <c r="F8" s="2">
        <f>IF(F3="","---",(MIN($B3:$L3)/F3)*B16)</f>
        <v>37.609183494898204</v>
      </c>
      <c r="G8" s="2">
        <f>IF(G3="","---",(MIN($B3:$L3)/G3)*B16)</f>
        <v>41.49810815167546</v>
      </c>
      <c r="H8" s="2">
        <f>IF(H3="","---",(MIN($B3:$L3)/H3)*B16)</f>
        <v>37.644232743399165</v>
      </c>
      <c r="I8" s="2">
        <f>IF(I3="","---",(MIN($B3:$L3)/I3)*B16)</f>
        <v>28.115006502921013</v>
      </c>
      <c r="J8" s="2">
        <f>IF(J3="","---",(MIN($B3:$L3)/J3)*B16)</f>
        <v>58.014145375506374</v>
      </c>
      <c r="K8" s="2">
        <f>IF(K3="","---",(MIN($B3:$L3)/K3)*B16)</f>
        <v>40.096212442983507</v>
      </c>
      <c r="L8" s="28">
        <f>IF(L3="","---",(MIN($B3:$L3)/L3)*B16)</f>
        <v>52.392644529699695</v>
      </c>
    </row>
    <row r="9" spans="1:12" ht="21.75" customHeight="1" x14ac:dyDescent="0.25">
      <c r="A9" s="25" t="s">
        <v>4</v>
      </c>
      <c r="B9" s="3">
        <f>IF(B4="","---",(MIN($B4:$L4)/B4)*B17)</f>
        <v>2.0833176532570654</v>
      </c>
      <c r="C9" s="3">
        <f>IF(C4="","---",(MIN($B4:$L4)/C4)*B17)</f>
        <v>0.75756400841129601</v>
      </c>
      <c r="D9" s="3">
        <f>IF(D4="","---",(MIN($B4:$L4)/D4)*B17)</f>
        <v>0.83332078936673049</v>
      </c>
      <c r="E9" s="3">
        <f>IF(E4="","---",(MIN($B4:$L4)/E4)*B17)</f>
        <v>1.2499811840500956</v>
      </c>
      <c r="F9" s="3">
        <f>IF(F4="","---",(MIN($B4:$L4)/F4)*B17)</f>
        <v>5</v>
      </c>
      <c r="G9" s="3">
        <f>IF(G4="","---",(MIN($B4:$L4)/G4)*B17)</f>
        <v>0.55554812208143223</v>
      </c>
      <c r="H9" s="3">
        <f>IF(H4="","---",(MIN($B4:$L4)/H4)*B17)</f>
        <v>0.31645075178013077</v>
      </c>
      <c r="I9" s="3">
        <f>IF(I4="","---",(MIN($B4:$L4)/I4)*B17)</f>
        <v>1.2499811840500956</v>
      </c>
      <c r="J9" s="3">
        <f>IF(J4="","---",(MIN($B4:$L4)/J4)*B17)</f>
        <v>0.83332078936673049</v>
      </c>
      <c r="K9" s="3">
        <f>IF(K4="","---",(MIN($B4:$L4)/K4)*B17)</f>
        <v>1.1363511960151076</v>
      </c>
      <c r="L9" s="29">
        <f>IF(L4="","---",(MIN($B4:$L4)/L4)*B17)</f>
        <v>1.0460085025980161</v>
      </c>
    </row>
    <row r="10" spans="1:12" ht="21.75" customHeight="1" x14ac:dyDescent="0.25">
      <c r="A10" s="25" t="s">
        <v>5</v>
      </c>
      <c r="B10" s="3">
        <f>IF(B5="","---",(MIN($B5:$L5)/B5)*B18)</f>
        <v>6.2499999999999991</v>
      </c>
      <c r="C10" s="3">
        <f>IF(C5="","---",(MIN($B5:$L5)/C5)*B18)</f>
        <v>6.2499999999999991</v>
      </c>
      <c r="D10" s="3">
        <f>IF(D5="","---",(MIN($B5:$L5)/D5)*B18)</f>
        <v>7.5</v>
      </c>
      <c r="E10" s="3">
        <f>IF(E5="","---",(MIN($B5:$L5)/E5)*B18)</f>
        <v>15</v>
      </c>
      <c r="F10" s="3">
        <f>IF(F5="","---",(MIN($B5:$L5)/F5)*B18)</f>
        <v>6.8181818181818183</v>
      </c>
      <c r="G10" s="3">
        <f>IF(G5="","---",(MIN($B5:$L5)/G5)*B18)</f>
        <v>3</v>
      </c>
      <c r="H10" s="3">
        <f>IF(H5="","---",(MIN($B5:$L5)/H5)*B18)</f>
        <v>2.1428571428571428</v>
      </c>
      <c r="I10" s="3">
        <f>IF(I5="","---",(MIN($B5:$L5)/I5)*B18)</f>
        <v>3.5714285714285716</v>
      </c>
      <c r="J10" s="3">
        <f>IF(J5="","---",(MIN($B5:$L5)/J5)*B18)</f>
        <v>3.75</v>
      </c>
      <c r="K10" s="3">
        <f>IF(K5="","---",(MIN($B5:$L5)/K5)*B18)</f>
        <v>7.5</v>
      </c>
      <c r="L10" s="29">
        <f>IF(L5="","---",(MIN($B5:$L5)/L5)*B18)</f>
        <v>1.9430051813471501</v>
      </c>
    </row>
    <row r="11" spans="1:12" ht="21.75" customHeight="1" x14ac:dyDescent="0.25">
      <c r="A11" s="25" t="s">
        <v>6</v>
      </c>
      <c r="B11" s="3">
        <f>IF(B6="","---",(MIN($B6:$L6)/B6)*B19)</f>
        <v>2.4875621890547261</v>
      </c>
      <c r="C11" s="3">
        <f>IF(C6="","---",(MIN($B6:$L6)/C6)*B19)</f>
        <v>2.4691358024691357</v>
      </c>
      <c r="D11" s="3">
        <f>IF(D6="","---",(MIN($B6:$L6)/D6)*B19)</f>
        <v>2.2727272727272725</v>
      </c>
      <c r="E11" s="3">
        <f>IF(E6="","---",(MIN($B6:$L6)/E6)*B19)</f>
        <v>5</v>
      </c>
      <c r="F11" s="3">
        <f>IF(F6="","---",(MIN($B6:$L6)/F6)*B19)</f>
        <v>2.645502645502646</v>
      </c>
      <c r="G11" s="3">
        <f>IF(G6="","---",(MIN($B6:$L6)/G6)*B19)</f>
        <v>2</v>
      </c>
      <c r="H11" s="3">
        <f>IF(H6="","---",(MIN($B6:$L6)/H6)*B19)</f>
        <v>1.6666666666666665</v>
      </c>
      <c r="I11" s="3">
        <f>IF(I6="","---",(MIN($B6:$L6)/I6)*B19)</f>
        <v>0.98019996079200156</v>
      </c>
      <c r="J11" s="3">
        <f>IF(J6="","---",(MIN($B6:$L6)/J6)*B19)</f>
        <v>3.125</v>
      </c>
      <c r="K11" s="3">
        <f>IF(K6="","---",(MIN($B6:$L6)/K6)*B19)</f>
        <v>2.692514808831449</v>
      </c>
      <c r="L11" s="29">
        <f>IF(L6="","---",(MIN($B6:$L6)/L6)*B19)</f>
        <v>1.4285714285714284</v>
      </c>
    </row>
    <row r="12" spans="1:12" ht="21.75" customHeight="1" thickBot="1" x14ac:dyDescent="0.3">
      <c r="A12" s="30" t="s">
        <v>2</v>
      </c>
      <c r="B12" s="31">
        <f>SUM(B8:B11)</f>
        <v>40.511851908345704</v>
      </c>
      <c r="C12" s="31">
        <f>SUM(C8:C11)</f>
        <v>43.507595061379526</v>
      </c>
      <c r="D12" s="31">
        <f>SUM(D8:D11)</f>
        <v>52.691635479494202</v>
      </c>
      <c r="E12" s="32">
        <f>SUM(E8:E11)</f>
        <v>96.2499811840501</v>
      </c>
      <c r="F12" s="31">
        <f t="shared" ref="F12:L12" si="0">SUM(F8:F11)</f>
        <v>52.07286795858267</v>
      </c>
      <c r="G12" s="31">
        <f t="shared" si="0"/>
        <v>47.053656273756893</v>
      </c>
      <c r="H12" s="31">
        <f t="shared" si="0"/>
        <v>41.770207304703106</v>
      </c>
      <c r="I12" s="31">
        <f t="shared" si="0"/>
        <v>33.916616219191681</v>
      </c>
      <c r="J12" s="31">
        <f t="shared" si="0"/>
        <v>65.722466164873111</v>
      </c>
      <c r="K12" s="31">
        <f t="shared" si="0"/>
        <v>51.42507844783006</v>
      </c>
      <c r="L12" s="33">
        <f t="shared" si="0"/>
        <v>56.810229642216285</v>
      </c>
    </row>
    <row r="13" spans="1:12" ht="21.75" customHeight="1" thickTop="1" x14ac:dyDescent="0.25"/>
    <row r="14" spans="1:12" ht="21.75" customHeight="1" thickBot="1" x14ac:dyDescent="0.3">
      <c r="B14" s="4"/>
    </row>
    <row r="15" spans="1:12" ht="21.75" customHeight="1" thickTop="1" x14ac:dyDescent="0.25">
      <c r="A15" s="35"/>
      <c r="B15" s="36" t="s">
        <v>0</v>
      </c>
    </row>
    <row r="16" spans="1:12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I17" sqref="I17"/>
    </sheetView>
  </sheetViews>
  <sheetFormatPr defaultRowHeight="15" x14ac:dyDescent="0.25"/>
  <cols>
    <col min="1" max="1" width="73.7109375" customWidth="1"/>
    <col min="2" max="8" width="12.7109375" customWidth="1"/>
    <col min="9" max="9" width="15.42578125" customWidth="1"/>
    <col min="10" max="11" width="12.7109375" customWidth="1"/>
  </cols>
  <sheetData>
    <row r="1" spans="1:11" ht="21.75" customHeight="1" thickTop="1" thickBot="1" x14ac:dyDescent="0.3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.75" customHeight="1" x14ac:dyDescent="0.25">
      <c r="A2" s="23" t="s">
        <v>1</v>
      </c>
      <c r="B2" s="10" t="s">
        <v>51</v>
      </c>
      <c r="C2" s="10" t="s">
        <v>55</v>
      </c>
      <c r="D2" s="14" t="s">
        <v>58</v>
      </c>
      <c r="E2" s="10" t="s">
        <v>60</v>
      </c>
      <c r="F2" s="10" t="s">
        <v>61</v>
      </c>
      <c r="G2" s="10" t="s">
        <v>62</v>
      </c>
      <c r="H2" s="10" t="s">
        <v>63</v>
      </c>
      <c r="I2" s="10" t="s">
        <v>67</v>
      </c>
      <c r="J2" s="10" t="s">
        <v>68</v>
      </c>
      <c r="K2" s="44" t="s">
        <v>70</v>
      </c>
    </row>
    <row r="3" spans="1:11" ht="21.75" customHeight="1" x14ac:dyDescent="0.25">
      <c r="A3" s="25" t="s">
        <v>3</v>
      </c>
      <c r="B3" s="1">
        <v>417614.01</v>
      </c>
      <c r="C3" s="1">
        <v>623761.14</v>
      </c>
      <c r="D3" s="1">
        <v>245160</v>
      </c>
      <c r="E3" s="1">
        <v>584145.84</v>
      </c>
      <c r="F3" s="1">
        <v>652326.02</v>
      </c>
      <c r="G3" s="1">
        <v>484219.8</v>
      </c>
      <c r="H3" s="1">
        <v>832586.42</v>
      </c>
      <c r="I3" s="1">
        <v>358374.96</v>
      </c>
      <c r="J3" s="1">
        <v>581000.4</v>
      </c>
      <c r="K3" s="26">
        <v>435361.56</v>
      </c>
    </row>
    <row r="4" spans="1:11" ht="21.75" customHeight="1" x14ac:dyDescent="0.25">
      <c r="A4" s="25" t="s">
        <v>4</v>
      </c>
      <c r="B4" s="1">
        <v>3084.48</v>
      </c>
      <c r="C4" s="1">
        <v>3304.8</v>
      </c>
      <c r="D4" s="1">
        <v>2203.1999999999998</v>
      </c>
      <c r="E4" s="1">
        <v>550.79999999999995</v>
      </c>
      <c r="F4" s="1">
        <v>4957.2</v>
      </c>
      <c r="G4" s="1">
        <v>8702.64</v>
      </c>
      <c r="H4" s="1">
        <v>2203.1999999999998</v>
      </c>
      <c r="I4" s="1">
        <v>3304.8</v>
      </c>
      <c r="J4" s="1">
        <v>2423.52</v>
      </c>
      <c r="K4" s="26">
        <v>2632.82</v>
      </c>
    </row>
    <row r="5" spans="1:11" ht="21.75" customHeight="1" x14ac:dyDescent="0.25">
      <c r="A5" s="25" t="s">
        <v>5</v>
      </c>
      <c r="B5" s="1">
        <v>2368.44</v>
      </c>
      <c r="C5" s="1">
        <v>3483</v>
      </c>
      <c r="D5" s="1">
        <v>3483</v>
      </c>
      <c r="E5" s="1">
        <v>1741.5</v>
      </c>
      <c r="F5" s="1">
        <v>8707.5</v>
      </c>
      <c r="G5" s="1">
        <v>12190.5</v>
      </c>
      <c r="H5" s="1">
        <v>7314.3</v>
      </c>
      <c r="I5" s="1">
        <v>6966</v>
      </c>
      <c r="J5" s="1">
        <v>3483</v>
      </c>
      <c r="K5" s="26">
        <v>4841.37</v>
      </c>
    </row>
    <row r="6" spans="1:11" ht="21.75" customHeight="1" x14ac:dyDescent="0.25">
      <c r="A6" s="25" t="s">
        <v>6</v>
      </c>
      <c r="B6" s="1">
        <v>20.25</v>
      </c>
      <c r="C6" s="1">
        <v>22</v>
      </c>
      <c r="D6" s="1">
        <v>10</v>
      </c>
      <c r="E6" s="1">
        <v>18.899999999999999</v>
      </c>
      <c r="F6" s="1">
        <v>25</v>
      </c>
      <c r="G6" s="1">
        <v>30</v>
      </c>
      <c r="H6" s="1">
        <v>51.01</v>
      </c>
      <c r="I6" s="1">
        <v>16</v>
      </c>
      <c r="J6" s="1">
        <v>18.57</v>
      </c>
      <c r="K6" s="26">
        <v>35</v>
      </c>
    </row>
    <row r="7" spans="1:11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11"/>
      <c r="K7" s="48"/>
    </row>
    <row r="8" spans="1:11" ht="21.75" customHeight="1" thickTop="1" x14ac:dyDescent="0.25">
      <c r="A8" s="27" t="s">
        <v>3</v>
      </c>
      <c r="B8" s="2">
        <f>IF(B3="","---",(MIN($B3:$K3)/B3)*B16)</f>
        <v>44.02869530167343</v>
      </c>
      <c r="C8" s="2">
        <f>IF(C3="","---",(MIN($B3:$K3)/C3)*B16)</f>
        <v>29.4776298504264</v>
      </c>
      <c r="D8" s="2">
        <f>IF(D3="","---",(MIN($B3:$K3)/D3)*B16)</f>
        <v>75</v>
      </c>
      <c r="E8" s="2">
        <f>IF(E3="","---",(MIN($B3:$K3)/E3)*B16)</f>
        <v>31.476728482736437</v>
      </c>
      <c r="F8" s="2">
        <f>IF(F3="","---",(MIN($B3:$K3)/F3)*B16)</f>
        <v>28.186825967788316</v>
      </c>
      <c r="G8" s="2">
        <f>IF(G3="","---",(MIN($B3:$K3)/G3)*B16)</f>
        <v>37.972424919427091</v>
      </c>
      <c r="H8" s="2">
        <f>IF(H3="","---",(MIN($B3:$K3)/H3)*B16)</f>
        <v>22.084193974722769</v>
      </c>
      <c r="I8" s="2">
        <f>IF(I3="","---",(MIN($B3:$K3)/I3)*B16)</f>
        <v>51.306597983296598</v>
      </c>
      <c r="J8" s="2">
        <f>IF(J3="","---",(MIN($B3:$K3)/J3)*B16)</f>
        <v>31.647138280799808</v>
      </c>
      <c r="K8" s="28">
        <f>IF(K3="","---",(MIN($B3:$K3)/K3)*B16)</f>
        <v>42.233861896305228</v>
      </c>
    </row>
    <row r="9" spans="1:11" ht="21.75" customHeight="1" x14ac:dyDescent="0.25">
      <c r="A9" s="25" t="s">
        <v>4</v>
      </c>
      <c r="B9" s="3">
        <f>IF(B4="","---",(MIN($B4:$K4)/B4)*B17)</f>
        <v>0.89285714285714279</v>
      </c>
      <c r="C9" s="3">
        <f>IF(C4="","---",(MIN($B4:$K4)/C4)*B17)</f>
        <v>0.83333333333333326</v>
      </c>
      <c r="D9" s="3">
        <f>IF(D4="","---",(MIN($B4:$K4)/D4)*B17)</f>
        <v>1.25</v>
      </c>
      <c r="E9" s="3">
        <f>IF(E4="","---",(MIN($B4:$K4)/E4)*B17)</f>
        <v>5</v>
      </c>
      <c r="F9" s="3">
        <f>IF(F4="","---",(MIN($B4:$K4)/F4)*B17)</f>
        <v>0.55555555555555558</v>
      </c>
      <c r="G9" s="3">
        <f>IF(G4="","---",(MIN($B4:$K4)/G4)*B17)</f>
        <v>0.31645569620253167</v>
      </c>
      <c r="H9" s="3">
        <f>IF(H4="","---",(MIN($B4:$K4)/H4)*B17)</f>
        <v>1.25</v>
      </c>
      <c r="I9" s="3">
        <f>IF(I4="","---",(MIN($B4:$K4)/I4)*B17)</f>
        <v>0.83333333333333326</v>
      </c>
      <c r="J9" s="3">
        <f>IF(J4="","---",(MIN($B4:$K4)/J4)*B17)</f>
        <v>1.1363636363636362</v>
      </c>
      <c r="K9" s="29">
        <f>IF(K4="","---",(MIN($B4:$K4)/K4)*B17)</f>
        <v>1.0460266938111986</v>
      </c>
    </row>
    <row r="10" spans="1:11" ht="21.75" customHeight="1" x14ac:dyDescent="0.25">
      <c r="A10" s="25" t="s">
        <v>5</v>
      </c>
      <c r="B10" s="3">
        <f>IF(B5="","---",(MIN($B5:$K5)/B5)*B18)</f>
        <v>11.029411764705882</v>
      </c>
      <c r="C10" s="3">
        <f>IF(C5="","---",(MIN($B5:$K5)/C5)*B18)</f>
        <v>7.5</v>
      </c>
      <c r="D10" s="3">
        <f>IF(D5="","---",(MIN($B5:$K5)/D5)*B18)</f>
        <v>7.5</v>
      </c>
      <c r="E10" s="3">
        <f>IF(E5="","---",(MIN($B5:$K5)/E5)*B18)</f>
        <v>15</v>
      </c>
      <c r="F10" s="3">
        <f>IF(F5="","---",(MIN($B5:$K5)/F5)*B18)</f>
        <v>3</v>
      </c>
      <c r="G10" s="3">
        <f>IF(G5="","---",(MIN($B5:$K5)/G5)*B18)</f>
        <v>2.1428571428571428</v>
      </c>
      <c r="H10" s="3">
        <f>IF(H5="","---",(MIN($B5:$K5)/H5)*B18)</f>
        <v>3.5714285714285712</v>
      </c>
      <c r="I10" s="3">
        <f>IF(I5="","---",(MIN($B5:$K5)/I5)*B18)</f>
        <v>3.75</v>
      </c>
      <c r="J10" s="3">
        <f>IF(J5="","---",(MIN($B5:$K5)/J5)*B18)</f>
        <v>7.5</v>
      </c>
      <c r="K10" s="29">
        <f>IF(K5="","---",(MIN($B5:$K5)/K5)*B18)</f>
        <v>5.3956834532374103</v>
      </c>
    </row>
    <row r="11" spans="1:11" ht="21.75" customHeight="1" x14ac:dyDescent="0.25">
      <c r="A11" s="25" t="s">
        <v>6</v>
      </c>
      <c r="B11" s="3">
        <f>IF(B6="","---",(MIN($B6:$K6)/B6)*B19)</f>
        <v>2.4691358024691357</v>
      </c>
      <c r="C11" s="3">
        <f>IF(C6="","---",(MIN($B6:$K6)/C6)*B19)</f>
        <v>2.2727272727272725</v>
      </c>
      <c r="D11" s="3">
        <f>IF(D6="","---",(MIN($B6:$K6)/D6)*B19)</f>
        <v>5</v>
      </c>
      <c r="E11" s="3">
        <f>IF(E6="","---",(MIN($B6:$K6)/E6)*B19)</f>
        <v>2.645502645502646</v>
      </c>
      <c r="F11" s="3">
        <f>IF(F6="","---",(MIN($B6:$K6)/F6)*B19)</f>
        <v>2</v>
      </c>
      <c r="G11" s="3">
        <f>IF(G6="","---",(MIN($B6:$K6)/G6)*B19)</f>
        <v>1.6666666666666665</v>
      </c>
      <c r="H11" s="3">
        <f>IF(H6="","---",(MIN($B6:$K6)/H6)*B19)</f>
        <v>0.98019996079200156</v>
      </c>
      <c r="I11" s="3">
        <f>IF(I6="","---",(MIN($B6:$K6)/I6)*B19)</f>
        <v>3.125</v>
      </c>
      <c r="J11" s="3">
        <f>IF(J6="","---",(MIN($B6:$K6)/J6)*B19)</f>
        <v>2.692514808831449</v>
      </c>
      <c r="K11" s="29">
        <f>IF(K6="","---",(MIN($B6:$K6)/K6)*B19)</f>
        <v>1.4285714285714284</v>
      </c>
    </row>
    <row r="12" spans="1:11" ht="21.75" customHeight="1" thickBot="1" x14ac:dyDescent="0.3">
      <c r="A12" s="30" t="s">
        <v>2</v>
      </c>
      <c r="B12" s="31">
        <f>SUM(B8:B11)</f>
        <v>58.420100011705593</v>
      </c>
      <c r="C12" s="31">
        <f>SUM(C8:C11)</f>
        <v>40.083690456487005</v>
      </c>
      <c r="D12" s="32">
        <f>SUM(D8:D11)</f>
        <v>88.75</v>
      </c>
      <c r="E12" s="31">
        <f>SUM(E8:E11)</f>
        <v>54.122231128239079</v>
      </c>
      <c r="F12" s="31">
        <f t="shared" ref="F12:K12" si="0">SUM(F8:F11)</f>
        <v>33.742381523343873</v>
      </c>
      <c r="G12" s="31">
        <f t="shared" si="0"/>
        <v>42.098404425153433</v>
      </c>
      <c r="H12" s="31">
        <f t="shared" si="0"/>
        <v>27.885822506943345</v>
      </c>
      <c r="I12" s="31">
        <f t="shared" si="0"/>
        <v>59.014931316629934</v>
      </c>
      <c r="J12" s="31">
        <f t="shared" si="0"/>
        <v>42.976016725994889</v>
      </c>
      <c r="K12" s="33">
        <f t="shared" si="0"/>
        <v>50.104143471925269</v>
      </c>
    </row>
    <row r="13" spans="1:11" ht="21.75" customHeight="1" thickTop="1" x14ac:dyDescent="0.25"/>
    <row r="14" spans="1:11" ht="21.75" customHeight="1" thickBot="1" x14ac:dyDescent="0.3">
      <c r="B14" s="4"/>
    </row>
    <row r="15" spans="1:11" ht="21.75" customHeight="1" thickTop="1" x14ac:dyDescent="0.25">
      <c r="A15" s="35"/>
      <c r="B15" s="36" t="s">
        <v>0</v>
      </c>
    </row>
    <row r="16" spans="1:11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D14" sqref="D14"/>
    </sheetView>
  </sheetViews>
  <sheetFormatPr defaultRowHeight="15" x14ac:dyDescent="0.25"/>
  <cols>
    <col min="1" max="1" width="73.7109375" customWidth="1"/>
    <col min="2" max="5" width="12.7109375" customWidth="1"/>
  </cols>
  <sheetData>
    <row r="1" spans="1:5" ht="21.75" customHeight="1" thickTop="1" thickBot="1" x14ac:dyDescent="0.3">
      <c r="A1" s="49" t="s">
        <v>49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4" t="s">
        <v>58</v>
      </c>
      <c r="C2" s="10" t="s">
        <v>59</v>
      </c>
      <c r="D2" s="10" t="s">
        <v>60</v>
      </c>
      <c r="E2" s="44" t="s">
        <v>68</v>
      </c>
    </row>
    <row r="3" spans="1:5" ht="21.75" customHeight="1" x14ac:dyDescent="0.25">
      <c r="A3" s="25" t="s">
        <v>3</v>
      </c>
      <c r="B3" s="1">
        <v>93996</v>
      </c>
      <c r="C3" s="1">
        <v>195795</v>
      </c>
      <c r="D3" s="1">
        <v>132723.43</v>
      </c>
      <c r="E3" s="26">
        <v>134991.35999999999</v>
      </c>
    </row>
    <row r="4" spans="1:5" ht="21.75" customHeight="1" x14ac:dyDescent="0.25">
      <c r="A4" s="25" t="s">
        <v>4</v>
      </c>
      <c r="B4" s="1">
        <v>1067.04</v>
      </c>
      <c r="C4" s="1">
        <v>2667.6</v>
      </c>
      <c r="D4" s="1">
        <v>533.52</v>
      </c>
      <c r="E4" s="26">
        <v>2347.4899999999998</v>
      </c>
    </row>
    <row r="5" spans="1:5" ht="21.75" customHeight="1" x14ac:dyDescent="0.25">
      <c r="A5" s="25" t="s">
        <v>6</v>
      </c>
      <c r="B5" s="1">
        <v>10</v>
      </c>
      <c r="C5" s="1">
        <v>16</v>
      </c>
      <c r="D5" s="1">
        <v>18.899999999999999</v>
      </c>
      <c r="E5" s="26">
        <v>18.57</v>
      </c>
    </row>
    <row r="6" spans="1:5" ht="21.75" customHeight="1" thickBot="1" x14ac:dyDescent="0.3">
      <c r="A6" s="47"/>
      <c r="B6" s="11"/>
      <c r="C6" s="11"/>
      <c r="D6" s="11"/>
      <c r="E6" s="48"/>
    </row>
    <row r="7" spans="1:5" ht="21.75" customHeight="1" thickTop="1" x14ac:dyDescent="0.25">
      <c r="A7" s="27" t="s">
        <v>3</v>
      </c>
      <c r="B7" s="2">
        <f>IF(B3="","---",(MIN($B3:$E3)/B3)*B14)</f>
        <v>90</v>
      </c>
      <c r="C7" s="2">
        <f>IF(C3="","---",(MIN($B3:$E3)/C3)*B14)</f>
        <v>43.20661916800735</v>
      </c>
      <c r="D7" s="2">
        <f>IF(D3="","---",(MIN($B3:$E3)/D3)*B14)</f>
        <v>63.738859069570466</v>
      </c>
      <c r="E7" s="28">
        <f>IF(E3="","---",(MIN($B3:$E3)/E3)*B14)</f>
        <v>62.668010752688176</v>
      </c>
    </row>
    <row r="8" spans="1:5" ht="21.75" customHeight="1" x14ac:dyDescent="0.25">
      <c r="A8" s="25" t="s">
        <v>4</v>
      </c>
      <c r="B8" s="3">
        <f>IF(B4="","---",(MIN($B4:$E4)/B4)*B15)</f>
        <v>2.5</v>
      </c>
      <c r="C8" s="3">
        <f>IF(C4="","---",(MIN($B4:$E4)/C4)*B15)</f>
        <v>1</v>
      </c>
      <c r="D8" s="3">
        <f>IF(D4="","---",(MIN($B4:$E4)/D4)*B15)</f>
        <v>5</v>
      </c>
      <c r="E8" s="29">
        <f>IF(E4="","---",(MIN($B4:$E4)/E4)*B15)</f>
        <v>1.1363626682115793</v>
      </c>
    </row>
    <row r="9" spans="1:5" ht="21.75" customHeight="1" x14ac:dyDescent="0.25">
      <c r="A9" s="25" t="s">
        <v>6</v>
      </c>
      <c r="B9" s="3">
        <f>IF(B5="","---",(MIN($B5:$E5)/B5)*B16)</f>
        <v>5</v>
      </c>
      <c r="C9" s="3">
        <f>IF(C5="","---",(MIN($B5:$E5)/C5)*B16)</f>
        <v>3.125</v>
      </c>
      <c r="D9" s="3">
        <f>IF(D5="","---",(MIN($B5:$E5)/D5)*B16)</f>
        <v>2.645502645502646</v>
      </c>
      <c r="E9" s="29">
        <f>IF(E5="","---",(MIN($B5:$E5)/E5)*B16)</f>
        <v>2.692514808831449</v>
      </c>
    </row>
    <row r="10" spans="1:5" ht="21.75" customHeight="1" thickBot="1" x14ac:dyDescent="0.3">
      <c r="A10" s="30" t="s">
        <v>2</v>
      </c>
      <c r="B10" s="32">
        <f>SUM(B7:B9)</f>
        <v>97.5</v>
      </c>
      <c r="C10" s="31">
        <f>SUM(C7:C9)</f>
        <v>47.33161916800735</v>
      </c>
      <c r="D10" s="31">
        <f>SUM(D7:D9)</f>
        <v>71.384361715073112</v>
      </c>
      <c r="E10" s="33">
        <f>SUM(E7:E9)</f>
        <v>66.496888229731212</v>
      </c>
    </row>
    <row r="11" spans="1:5" ht="21.75" customHeight="1" thickTop="1" x14ac:dyDescent="0.25"/>
    <row r="12" spans="1:5" ht="21.75" customHeight="1" thickBot="1" x14ac:dyDescent="0.3">
      <c r="B12" s="4"/>
    </row>
    <row r="13" spans="1:5" ht="21.75" customHeight="1" thickTop="1" x14ac:dyDescent="0.25">
      <c r="A13" s="35"/>
      <c r="B13" s="36" t="s">
        <v>0</v>
      </c>
    </row>
    <row r="14" spans="1:5" ht="21.75" customHeight="1" x14ac:dyDescent="0.25">
      <c r="A14" s="25" t="s">
        <v>3</v>
      </c>
      <c r="B14" s="37">
        <v>90</v>
      </c>
    </row>
    <row r="15" spans="1:5" ht="21.75" customHeight="1" x14ac:dyDescent="0.25">
      <c r="A15" s="25" t="s">
        <v>4</v>
      </c>
      <c r="B15" s="37">
        <v>5</v>
      </c>
    </row>
    <row r="16" spans="1:5" ht="21.75" customHeight="1" thickBot="1" x14ac:dyDescent="0.3">
      <c r="A16" s="38" t="s">
        <v>6</v>
      </c>
      <c r="B16" s="39">
        <v>5</v>
      </c>
    </row>
    <row r="17" spans="1:3" ht="15.75" thickTop="1" x14ac:dyDescent="0.25">
      <c r="A17" s="5"/>
      <c r="B17" s="34"/>
      <c r="C17" s="5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E16" sqref="E16"/>
    </sheetView>
  </sheetViews>
  <sheetFormatPr defaultRowHeight="21.75" customHeight="1" x14ac:dyDescent="0.25"/>
  <cols>
    <col min="1" max="1" width="73.7109375" customWidth="1"/>
    <col min="2" max="2" width="14.28515625" customWidth="1"/>
    <col min="3" max="7" width="12.7109375" customWidth="1"/>
  </cols>
  <sheetData>
    <row r="1" spans="1:7" ht="35.25" customHeight="1" thickTop="1" thickBot="1" x14ac:dyDescent="0.3">
      <c r="A1" s="40" t="s">
        <v>8</v>
      </c>
      <c r="B1" s="41"/>
      <c r="C1" s="42"/>
      <c r="D1" s="42"/>
      <c r="E1" s="42"/>
      <c r="F1" s="42"/>
      <c r="G1" s="43"/>
    </row>
    <row r="2" spans="1:7" ht="21.75" customHeight="1" x14ac:dyDescent="0.25">
      <c r="A2" s="23" t="s">
        <v>1</v>
      </c>
      <c r="B2" s="14" t="s">
        <v>58</v>
      </c>
      <c r="C2" s="10" t="s">
        <v>59</v>
      </c>
      <c r="D2" s="10" t="s">
        <v>60</v>
      </c>
      <c r="E2" s="10" t="s">
        <v>61</v>
      </c>
      <c r="F2" s="10" t="s">
        <v>68</v>
      </c>
      <c r="G2" s="45" t="s">
        <v>70</v>
      </c>
    </row>
    <row r="3" spans="1:7" ht="21.75" customHeight="1" x14ac:dyDescent="0.25">
      <c r="A3" s="25" t="s">
        <v>3</v>
      </c>
      <c r="B3" s="1">
        <v>96530.4</v>
      </c>
      <c r="C3" s="1">
        <v>221412</v>
      </c>
      <c r="D3" s="1">
        <v>152322.48000000001</v>
      </c>
      <c r="E3" s="1">
        <v>178316.14</v>
      </c>
      <c r="F3" s="1">
        <v>195577.2</v>
      </c>
      <c r="G3" s="26">
        <v>125738.07</v>
      </c>
    </row>
    <row r="4" spans="1:7" ht="21.75" customHeight="1" x14ac:dyDescent="0.25">
      <c r="A4" s="25" t="s">
        <v>4</v>
      </c>
      <c r="B4" s="1">
        <v>1231.2</v>
      </c>
      <c r="C4" s="1">
        <v>1539</v>
      </c>
      <c r="D4" s="1">
        <v>307.8</v>
      </c>
      <c r="E4" s="1">
        <v>2770.2</v>
      </c>
      <c r="F4" s="1">
        <v>1354.32</v>
      </c>
      <c r="G4" s="26">
        <v>1471.28</v>
      </c>
    </row>
    <row r="5" spans="1:7" ht="21.75" customHeight="1" x14ac:dyDescent="0.25">
      <c r="A5" s="25" t="s">
        <v>5</v>
      </c>
      <c r="B5" s="1">
        <v>496.8</v>
      </c>
      <c r="C5" s="1">
        <v>546.48</v>
      </c>
      <c r="D5" s="1">
        <v>546.48</v>
      </c>
      <c r="E5" s="1">
        <v>1242</v>
      </c>
      <c r="F5" s="1">
        <v>496.8</v>
      </c>
      <c r="G5" s="26">
        <v>690.55</v>
      </c>
    </row>
    <row r="6" spans="1:7" ht="21.75" customHeight="1" x14ac:dyDescent="0.25">
      <c r="A6" s="25" t="s">
        <v>6</v>
      </c>
      <c r="B6" s="1">
        <v>10</v>
      </c>
      <c r="C6" s="1">
        <v>16</v>
      </c>
      <c r="D6" s="1">
        <v>18.899999999999999</v>
      </c>
      <c r="E6" s="1">
        <v>25</v>
      </c>
      <c r="F6" s="1">
        <v>18.57</v>
      </c>
      <c r="G6" s="26">
        <v>35</v>
      </c>
    </row>
    <row r="7" spans="1:7" ht="21.75" customHeight="1" thickBot="1" x14ac:dyDescent="0.3">
      <c r="A7" s="61"/>
      <c r="B7" s="62"/>
      <c r="C7" s="62"/>
      <c r="D7" s="62"/>
      <c r="E7" s="62"/>
      <c r="F7" s="62"/>
      <c r="G7" s="63"/>
    </row>
    <row r="8" spans="1:7" ht="21.75" customHeight="1" thickTop="1" x14ac:dyDescent="0.25">
      <c r="A8" s="27" t="s">
        <v>3</v>
      </c>
      <c r="B8" s="2">
        <f>IF(B3="","---",(MIN($B3:$G3)/B3)*B16)</f>
        <v>75</v>
      </c>
      <c r="C8" s="2">
        <f>IF(C3="","---",(MIN($B3:$G3)/C3)*B16)</f>
        <v>32.698227738333962</v>
      </c>
      <c r="D8" s="2">
        <f>IF(D3="","---",(MIN($B3:$G3)/D3)*B16)</f>
        <v>47.529294428504571</v>
      </c>
      <c r="E8" s="2">
        <f>IF(E3="","---",(MIN($B3:$G3)/E3)*B16)</f>
        <v>40.600811569833212</v>
      </c>
      <c r="F8" s="2">
        <f>IF(F3="","---",(MIN($B3:$G3)/F3)*B16)</f>
        <v>37.017505107957362</v>
      </c>
      <c r="G8" s="28">
        <f>IF(G3="","---",(MIN($B3:$G3)/G3)*B16)</f>
        <v>57.57826567562234</v>
      </c>
    </row>
    <row r="9" spans="1:7" ht="21.75" customHeight="1" x14ac:dyDescent="0.25">
      <c r="A9" s="25" t="s">
        <v>4</v>
      </c>
      <c r="B9" s="3">
        <f>IF(B4="","---",(MIN($B4:$G4)/B4)*B17)</f>
        <v>1.25</v>
      </c>
      <c r="C9" s="3">
        <f>IF(C4="","---",(MIN($B4:$G4)/C4)*B17)</f>
        <v>1</v>
      </c>
      <c r="D9" s="3">
        <f>IF(D4="","---",(MIN($B4:$G4)/D4)*B17)</f>
        <v>5</v>
      </c>
      <c r="E9" s="3">
        <f>IF(E4="","---",(MIN($B4:$G4)/E4)*B17)</f>
        <v>0.55555555555555558</v>
      </c>
      <c r="F9" s="3">
        <f>IF(F4="","---",(MIN($B4:$G4)/F4)*B17)</f>
        <v>1.1363636363636365</v>
      </c>
      <c r="G9" s="29">
        <f>IF(G4="","---",(MIN($B4:$G4)/G4)*B17)</f>
        <v>1.0460279484530477</v>
      </c>
    </row>
    <row r="10" spans="1:7" ht="21.75" customHeight="1" x14ac:dyDescent="0.25">
      <c r="A10" s="25" t="s">
        <v>5</v>
      </c>
      <c r="B10" s="3">
        <f>IF(B5="","---",(MIN($B5:$G5)/B5)*B18)</f>
        <v>15</v>
      </c>
      <c r="C10" s="3">
        <f>IF(C5="","---",(MIN($B5:$G5)/C5)*B18)</f>
        <v>13.636363636363637</v>
      </c>
      <c r="D10" s="3">
        <f>IF(D5="","---",(MIN($B5:$G5)/D5)*B18)</f>
        <v>13.636363636363637</v>
      </c>
      <c r="E10" s="3">
        <f>IF(E5="","---",(MIN($B5:$G5)/E5)*B18)</f>
        <v>6</v>
      </c>
      <c r="F10" s="3">
        <f>IF(F5="","---",(MIN($B5:$G5)/F5)*B18)</f>
        <v>15</v>
      </c>
      <c r="G10" s="29">
        <f>IF(G5="","---",(MIN($B5:$G5)/G5)*B18)</f>
        <v>10.791398160886251</v>
      </c>
    </row>
    <row r="11" spans="1:7" ht="21.75" customHeight="1" x14ac:dyDescent="0.25">
      <c r="A11" s="25" t="s">
        <v>6</v>
      </c>
      <c r="B11" s="3">
        <f>IF(B6="","---",(MIN($B6:$G6)/B6)*B19)</f>
        <v>5</v>
      </c>
      <c r="C11" s="3">
        <f>IF(C6="","---",(MIN($B6:$G6)/C6)*B19)</f>
        <v>3.125</v>
      </c>
      <c r="D11" s="3">
        <f>IF(D6="","---",(MIN($B6:$G6)/D6)*B19)</f>
        <v>2.645502645502646</v>
      </c>
      <c r="E11" s="3">
        <f>IF(E6="","---",(MIN($B6:$G6)/E6)*B19)</f>
        <v>2</v>
      </c>
      <c r="F11" s="3">
        <f>IF(F6="","---",(MIN($B6:$G6)/F6)*B19)</f>
        <v>2.692514808831449</v>
      </c>
      <c r="G11" s="29">
        <f>IF(G6="","---",(MIN($B6:$G6)/G6)*B19)</f>
        <v>1.4285714285714284</v>
      </c>
    </row>
    <row r="12" spans="1:7" ht="21.75" customHeight="1" thickBot="1" x14ac:dyDescent="0.3">
      <c r="A12" s="30" t="s">
        <v>2</v>
      </c>
      <c r="B12" s="32">
        <f>SUM(B8:B11)</f>
        <v>96.25</v>
      </c>
      <c r="C12" s="31">
        <f>SUM(C8:C11)</f>
        <v>50.459591374697595</v>
      </c>
      <c r="D12" s="31">
        <f>SUM(D8:D11)</f>
        <v>68.811160710370856</v>
      </c>
      <c r="E12" s="31">
        <f>SUM(E8:E11)</f>
        <v>49.156367125388769</v>
      </c>
      <c r="F12" s="31">
        <f t="shared" ref="F12:G12" si="0">SUM(F8:F11)</f>
        <v>55.846383553152442</v>
      </c>
      <c r="G12" s="33">
        <f t="shared" si="0"/>
        <v>70.844263213533068</v>
      </c>
    </row>
    <row r="13" spans="1:7" ht="21.75" customHeight="1" thickTop="1" x14ac:dyDescent="0.25"/>
    <row r="14" spans="1:7" ht="21.75" customHeight="1" thickBot="1" x14ac:dyDescent="0.3">
      <c r="B14" s="4"/>
    </row>
    <row r="15" spans="1:7" ht="21.75" customHeight="1" thickTop="1" x14ac:dyDescent="0.25">
      <c r="A15" s="35"/>
      <c r="B15" s="36" t="s">
        <v>0</v>
      </c>
    </row>
    <row r="16" spans="1:7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mergeCells count="1">
    <mergeCell ref="A7:G7"/>
  </mergeCells>
  <pageMargins left="0.7" right="0.7" top="0.75" bottom="0.75" header="0.3" footer="0.3"/>
  <pageSetup paperSize="9" scale="8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E18" sqref="E18"/>
    </sheetView>
  </sheetViews>
  <sheetFormatPr defaultRowHeight="15" x14ac:dyDescent="0.25"/>
  <cols>
    <col min="1" max="1" width="73.7109375" customWidth="1"/>
    <col min="2" max="4" width="12.7109375" customWidth="1"/>
    <col min="5" max="5" width="15.28515625" customWidth="1"/>
    <col min="6" max="6" width="12.7109375" customWidth="1"/>
  </cols>
  <sheetData>
    <row r="1" spans="1:6" ht="21.75" customHeight="1" thickTop="1" thickBot="1" x14ac:dyDescent="0.3">
      <c r="A1" s="49" t="s">
        <v>23</v>
      </c>
      <c r="B1" s="50"/>
      <c r="C1" s="50"/>
      <c r="D1" s="50"/>
      <c r="E1" s="50"/>
      <c r="F1" s="51"/>
    </row>
    <row r="2" spans="1:6" ht="21.75" customHeight="1" x14ac:dyDescent="0.25">
      <c r="A2" s="23" t="s">
        <v>1</v>
      </c>
      <c r="B2" s="14" t="s">
        <v>58</v>
      </c>
      <c r="C2" s="10" t="s">
        <v>59</v>
      </c>
      <c r="D2" s="10" t="s">
        <v>60</v>
      </c>
      <c r="E2" s="10" t="s">
        <v>67</v>
      </c>
      <c r="F2" s="44" t="s">
        <v>68</v>
      </c>
    </row>
    <row r="3" spans="1:6" ht="21.75" customHeight="1" x14ac:dyDescent="0.25">
      <c r="A3" s="25" t="s">
        <v>3</v>
      </c>
      <c r="B3" s="1">
        <v>96796.800000000003</v>
      </c>
      <c r="C3" s="1">
        <v>210349.5</v>
      </c>
      <c r="D3" s="1">
        <v>147899.57</v>
      </c>
      <c r="E3" s="1">
        <v>140521.04</v>
      </c>
      <c r="F3" s="26">
        <v>193089.72</v>
      </c>
    </row>
    <row r="4" spans="1:6" ht="21.75" customHeight="1" x14ac:dyDescent="0.25">
      <c r="A4" s="25" t="s">
        <v>4</v>
      </c>
      <c r="B4" s="1">
        <v>216</v>
      </c>
      <c r="C4" s="1">
        <v>1080</v>
      </c>
      <c r="D4" s="1">
        <v>216</v>
      </c>
      <c r="E4" s="1">
        <v>1296</v>
      </c>
      <c r="F4" s="26">
        <v>950.4</v>
      </c>
    </row>
    <row r="5" spans="1:6" ht="21.75" customHeight="1" x14ac:dyDescent="0.25">
      <c r="A5" s="25" t="s">
        <v>5</v>
      </c>
      <c r="B5" s="1">
        <v>64.8</v>
      </c>
      <c r="C5" s="1">
        <v>71.28</v>
      </c>
      <c r="D5" s="1">
        <v>71.28</v>
      </c>
      <c r="E5" s="1">
        <v>129.6</v>
      </c>
      <c r="F5" s="26">
        <v>64.8</v>
      </c>
    </row>
    <row r="6" spans="1:6" ht="21.75" customHeight="1" x14ac:dyDescent="0.25">
      <c r="A6" s="25" t="s">
        <v>6</v>
      </c>
      <c r="B6" s="1">
        <v>10</v>
      </c>
      <c r="C6" s="1">
        <v>16</v>
      </c>
      <c r="D6" s="1">
        <v>18.899999999999999</v>
      </c>
      <c r="E6" s="1">
        <v>16</v>
      </c>
      <c r="F6" s="26">
        <v>18.57</v>
      </c>
    </row>
    <row r="7" spans="1:6" ht="21.75" customHeight="1" thickBot="1" x14ac:dyDescent="0.3">
      <c r="A7" s="47"/>
      <c r="B7" s="11"/>
      <c r="C7" s="11"/>
      <c r="D7" s="11"/>
      <c r="E7" s="11"/>
      <c r="F7" s="48"/>
    </row>
    <row r="8" spans="1:6" ht="21.75" customHeight="1" thickTop="1" x14ac:dyDescent="0.25">
      <c r="A8" s="27" t="s">
        <v>3</v>
      </c>
      <c r="B8" s="2">
        <f>IF(B3="","---",(MIN($B3:$F3)/B3)*B16)</f>
        <v>75</v>
      </c>
      <c r="C8" s="2">
        <f>IF(C3="","---",(MIN($B3:$F3)/C3)*B16)</f>
        <v>34.512846476934818</v>
      </c>
      <c r="D8" s="2">
        <f>IF(D3="","---",(MIN($B3:$F3)/D3)*B16)</f>
        <v>49.085741087685378</v>
      </c>
      <c r="E8" s="2">
        <f>IF(E3="","---",(MIN($B3:$F3)/E3)*B16)</f>
        <v>51.663153076578425</v>
      </c>
      <c r="F8" s="28">
        <f>IF(F3="","---",(MIN($B3:$F3)/F3)*B16)</f>
        <v>37.597858653479847</v>
      </c>
    </row>
    <row r="9" spans="1:6" ht="21.75" customHeight="1" x14ac:dyDescent="0.25">
      <c r="A9" s="25" t="s">
        <v>4</v>
      </c>
      <c r="B9" s="3">
        <f>IF(B4="","---",(MIN($B4:$F4)/B4)*B17)</f>
        <v>5</v>
      </c>
      <c r="C9" s="3">
        <f>IF(C4="","---",(MIN($B4:$F4)/C4)*B17)</f>
        <v>1</v>
      </c>
      <c r="D9" s="3">
        <f>IF(D4="","---",(MIN($B4:$F4)/D4)*B17)</f>
        <v>5</v>
      </c>
      <c r="E9" s="3">
        <f>IF(E4="","---",(MIN($B4:$F4)/E4)*B17)</f>
        <v>0.83333333333333326</v>
      </c>
      <c r="F9" s="29">
        <f>IF(F4="","---",(MIN($B4:$F4)/F4)*B17)</f>
        <v>1.1363636363636362</v>
      </c>
    </row>
    <row r="10" spans="1:6" ht="21.75" customHeight="1" x14ac:dyDescent="0.25">
      <c r="A10" s="25" t="s">
        <v>5</v>
      </c>
      <c r="B10" s="3">
        <f>IF(B5="","---",(MIN($B5:$F5)/B5)*B18)</f>
        <v>15</v>
      </c>
      <c r="C10" s="3">
        <f>IF(C5="","---",(MIN($B5:$F5)/C5)*B18)</f>
        <v>13.636363636363637</v>
      </c>
      <c r="D10" s="3">
        <f>IF(D5="","---",(MIN($B5:$F5)/D5)*B18)</f>
        <v>13.636363636363637</v>
      </c>
      <c r="E10" s="3">
        <f>IF(E5="","---",(MIN($B5:$F5)/E5)*B18)</f>
        <v>7.5</v>
      </c>
      <c r="F10" s="29">
        <f>IF(F5="","---",(MIN($B5:$F5)/F5)*B18)</f>
        <v>15</v>
      </c>
    </row>
    <row r="11" spans="1:6" ht="21.75" customHeight="1" x14ac:dyDescent="0.25">
      <c r="A11" s="25" t="s">
        <v>6</v>
      </c>
      <c r="B11" s="3">
        <f>IF(B6="","---",(MIN($B6:$F6)/B6)*B19)</f>
        <v>5</v>
      </c>
      <c r="C11" s="3">
        <f>IF(C6="","---",(MIN($B6:$F6)/C6)*B19)</f>
        <v>3.125</v>
      </c>
      <c r="D11" s="3">
        <f>IF(D6="","---",(MIN($B6:$F6)/D6)*B19)</f>
        <v>2.645502645502646</v>
      </c>
      <c r="E11" s="3">
        <f>IF(E6="","---",(MIN($B6:$F6)/E6)*B19)</f>
        <v>3.125</v>
      </c>
      <c r="F11" s="29">
        <f>IF(F6="","---",(MIN($B6:$F6)/F6)*B19)</f>
        <v>2.692514808831449</v>
      </c>
    </row>
    <row r="12" spans="1:6" ht="21.75" customHeight="1" thickBot="1" x14ac:dyDescent="0.3">
      <c r="A12" s="30" t="s">
        <v>2</v>
      </c>
      <c r="B12" s="32">
        <f>SUM(B8:B11)</f>
        <v>100</v>
      </c>
      <c r="C12" s="31">
        <f>SUM(C8:C11)</f>
        <v>52.274210113298452</v>
      </c>
      <c r="D12" s="31">
        <f>SUM(D8:D11)</f>
        <v>70.367607369551664</v>
      </c>
      <c r="E12" s="31">
        <f>SUM(E8:E11)</f>
        <v>63.121486409911761</v>
      </c>
      <c r="F12" s="33">
        <f t="shared" ref="F12" si="0">SUM(F8:F11)</f>
        <v>56.426737098674927</v>
      </c>
    </row>
    <row r="13" spans="1:6" ht="21.75" customHeight="1" thickTop="1" x14ac:dyDescent="0.25"/>
    <row r="14" spans="1:6" ht="21.75" customHeight="1" thickBot="1" x14ac:dyDescent="0.3">
      <c r="B14" s="4"/>
    </row>
    <row r="15" spans="1:6" ht="21.75" customHeight="1" thickTop="1" x14ac:dyDescent="0.25">
      <c r="A15" s="35"/>
      <c r="B15" s="36" t="s">
        <v>0</v>
      </c>
    </row>
    <row r="16" spans="1:6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9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E16" sqref="E16"/>
    </sheetView>
  </sheetViews>
  <sheetFormatPr defaultRowHeight="15" x14ac:dyDescent="0.25"/>
  <cols>
    <col min="1" max="1" width="73.7109375" customWidth="1"/>
    <col min="2" max="2" width="14.28515625" customWidth="1"/>
    <col min="3" max="5" width="12.7109375" customWidth="1"/>
    <col min="6" max="6" width="15.140625" customWidth="1"/>
    <col min="7" max="8" width="12.7109375" customWidth="1"/>
  </cols>
  <sheetData>
    <row r="1" spans="1:8" ht="21.75" customHeight="1" thickTop="1" thickBot="1" x14ac:dyDescent="0.3">
      <c r="A1" s="49" t="s">
        <v>22</v>
      </c>
      <c r="B1" s="50"/>
      <c r="C1" s="50"/>
      <c r="D1" s="50"/>
      <c r="E1" s="50"/>
      <c r="F1" s="50"/>
      <c r="G1" s="50"/>
      <c r="H1" s="51"/>
    </row>
    <row r="2" spans="1:8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61</v>
      </c>
      <c r="F2" s="10" t="s">
        <v>67</v>
      </c>
      <c r="G2" s="12" t="s">
        <v>68</v>
      </c>
      <c r="H2" s="45" t="s">
        <v>70</v>
      </c>
    </row>
    <row r="3" spans="1:8" ht="21.75" customHeight="1" x14ac:dyDescent="0.25">
      <c r="A3" s="25" t="s">
        <v>3</v>
      </c>
      <c r="B3" s="1">
        <v>174814.8</v>
      </c>
      <c r="C3" s="1">
        <v>126082.8</v>
      </c>
      <c r="D3" s="1">
        <v>169240.42</v>
      </c>
      <c r="E3" s="1">
        <v>201067.34</v>
      </c>
      <c r="F3" s="1">
        <v>139218.1</v>
      </c>
      <c r="G3" s="1">
        <v>132085.07999999999</v>
      </c>
      <c r="H3" s="26">
        <v>175476.76</v>
      </c>
    </row>
    <row r="4" spans="1:8" ht="21.75" customHeight="1" x14ac:dyDescent="0.25">
      <c r="A4" s="25" t="s">
        <v>4</v>
      </c>
      <c r="B4" s="1">
        <v>680.4</v>
      </c>
      <c r="C4" s="1">
        <v>3628.8</v>
      </c>
      <c r="D4" s="1">
        <v>453.6</v>
      </c>
      <c r="E4" s="1">
        <v>4082.4</v>
      </c>
      <c r="F4" s="1">
        <v>2721.6</v>
      </c>
      <c r="G4" s="1">
        <v>1995.84</v>
      </c>
      <c r="H4" s="26">
        <v>2168.21</v>
      </c>
    </row>
    <row r="5" spans="1:8" ht="21.75" customHeight="1" x14ac:dyDescent="0.25">
      <c r="A5" s="25" t="s">
        <v>5</v>
      </c>
      <c r="B5" s="1">
        <v>1190.1600000000001</v>
      </c>
      <c r="C5" s="1">
        <v>7140.96</v>
      </c>
      <c r="D5" s="1">
        <v>1190.1600000000001</v>
      </c>
      <c r="E5" s="1">
        <v>5950.8</v>
      </c>
      <c r="F5" s="1">
        <v>4760.6400000000003</v>
      </c>
      <c r="G5" s="1">
        <v>2380.3200000000002</v>
      </c>
      <c r="H5" s="26">
        <v>3308.64</v>
      </c>
    </row>
    <row r="6" spans="1:8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25</v>
      </c>
      <c r="F6" s="1">
        <v>16</v>
      </c>
      <c r="G6" s="1">
        <v>18.57</v>
      </c>
      <c r="H6" s="26">
        <v>35</v>
      </c>
    </row>
    <row r="7" spans="1:8" ht="21.75" customHeight="1" thickBot="1" x14ac:dyDescent="0.3">
      <c r="A7" s="47"/>
      <c r="B7" s="11"/>
      <c r="C7" s="11"/>
      <c r="D7" s="11"/>
      <c r="E7" s="11"/>
      <c r="F7" s="11"/>
      <c r="G7" s="11"/>
      <c r="H7" s="48"/>
    </row>
    <row r="8" spans="1:8" ht="21.75" customHeight="1" thickTop="1" x14ac:dyDescent="0.25">
      <c r="A8" s="27" t="s">
        <v>3</v>
      </c>
      <c r="B8" s="2">
        <f>IF(B3="","---",(MIN($B3:$H3)/B3)*B16)</f>
        <v>54.092731279045026</v>
      </c>
      <c r="C8" s="2">
        <f>IF(C3="","---",(MIN($B3:$H3)/C3)*B16)</f>
        <v>75</v>
      </c>
      <c r="D8" s="2">
        <f>IF(D3="","---",(MIN($B3:$H3)/D3)*B16)</f>
        <v>55.874418179770529</v>
      </c>
      <c r="E8" s="2">
        <f>IF(E3="","---",(MIN($B3:$H3)/E3)*B16)</f>
        <v>47.030064653961212</v>
      </c>
      <c r="F8" s="2">
        <f>IF(F3="","---",(MIN($B3:$H3)/F3)*B16)</f>
        <v>67.923711069178509</v>
      </c>
      <c r="G8" s="2">
        <f>IF(G3="","---",(MIN($B3:$H3)/G3)*B16)</f>
        <v>71.591810369498219</v>
      </c>
      <c r="H8" s="28">
        <f>IF(H3="","---",(MIN($B3:$H3)/H3)*B16)</f>
        <v>53.888674488861085</v>
      </c>
    </row>
    <row r="9" spans="1:8" ht="21.75" customHeight="1" x14ac:dyDescent="0.25">
      <c r="A9" s="25" t="s">
        <v>4</v>
      </c>
      <c r="B9" s="3">
        <f>IF(B4="","---",(MIN($B4:$H4)/B4)*B17)</f>
        <v>3.3333333333333339</v>
      </c>
      <c r="C9" s="3">
        <f>IF(C4="","---",(MIN($B4:$H4)/C4)*B17)</f>
        <v>0.625</v>
      </c>
      <c r="D9" s="3">
        <f>IF(D4="","---",(MIN($B4:$H4)/D4)*B17)</f>
        <v>5</v>
      </c>
      <c r="E9" s="3">
        <f>IF(E4="","---",(MIN($B4:$H4)/E4)*B17)</f>
        <v>0.55555555555555558</v>
      </c>
      <c r="F9" s="3">
        <f>IF(F4="","---",(MIN($B4:$H4)/F4)*B17)</f>
        <v>0.83333333333333348</v>
      </c>
      <c r="G9" s="3">
        <f>IF(G4="","---",(MIN($B4:$H4)/G4)*B17)</f>
        <v>1.1363636363636365</v>
      </c>
      <c r="H9" s="29">
        <f>IF(H4="","---",(MIN($B4:$H4)/H4)*B17)</f>
        <v>1.0460241397281629</v>
      </c>
    </row>
    <row r="10" spans="1:8" ht="21.75" customHeight="1" x14ac:dyDescent="0.25">
      <c r="A10" s="25" t="s">
        <v>5</v>
      </c>
      <c r="B10" s="3">
        <f>IF(B5="","---",(MIN($B5:$H5)/B5)*B18)</f>
        <v>15</v>
      </c>
      <c r="C10" s="3">
        <f>IF(C5="","---",(MIN($B5:$H5)/C5)*B18)</f>
        <v>2.5000000000000004</v>
      </c>
      <c r="D10" s="3">
        <f>IF(D5="","---",(MIN($B5:$H5)/D5)*B18)</f>
        <v>15</v>
      </c>
      <c r="E10" s="3">
        <f>IF(E5="","---",(MIN($B5:$H5)/E5)*B18)</f>
        <v>3</v>
      </c>
      <c r="F10" s="3">
        <f>IF(F5="","---",(MIN($B5:$H5)/F5)*B18)</f>
        <v>3.75</v>
      </c>
      <c r="G10" s="3">
        <f>IF(G5="","---",(MIN($B5:$H5)/G5)*B18)</f>
        <v>7.5</v>
      </c>
      <c r="H10" s="29">
        <f>IF(H5="","---",(MIN($B5:$H5)/H5)*B18)</f>
        <v>5.3956912810097197</v>
      </c>
    </row>
    <row r="11" spans="1:8" ht="21.75" customHeight="1" x14ac:dyDescent="0.25">
      <c r="A11" s="25" t="s">
        <v>6</v>
      </c>
      <c r="B11" s="3">
        <f>IF(B6="","---",(MIN($B6:$H6)/B6)*B19)</f>
        <v>2.2727272727272725</v>
      </c>
      <c r="C11" s="3">
        <f>IF(C6="","---",(MIN($B6:$H6)/C6)*B19)</f>
        <v>5</v>
      </c>
      <c r="D11" s="3">
        <f>IF(D6="","---",(MIN($B6:$H6)/D6)*B19)</f>
        <v>2.645502645502646</v>
      </c>
      <c r="E11" s="3">
        <f>IF(E6="","---",(MIN($B6:$H6)/E6)*B19)</f>
        <v>2</v>
      </c>
      <c r="F11" s="3">
        <f>IF(F6="","---",(MIN($B6:$H6)/F6)*B19)</f>
        <v>3.125</v>
      </c>
      <c r="G11" s="3">
        <f>IF(G6="","---",(MIN($B6:$H6)/G6)*B19)</f>
        <v>2.692514808831449</v>
      </c>
      <c r="H11" s="29">
        <f>IF(H6="","---",(MIN($B6:$H6)/H6)*B19)</f>
        <v>1.4285714285714284</v>
      </c>
    </row>
    <row r="12" spans="1:8" ht="21.75" customHeight="1" thickBot="1" x14ac:dyDescent="0.3">
      <c r="A12" s="30" t="s">
        <v>2</v>
      </c>
      <c r="B12" s="31">
        <f>SUM(B8:B11)</f>
        <v>74.698791885105621</v>
      </c>
      <c r="C12" s="32">
        <f>SUM(C8:C11)</f>
        <v>83.125</v>
      </c>
      <c r="D12" s="31">
        <f>SUM(D8:D11)</f>
        <v>78.519920825273175</v>
      </c>
      <c r="E12" s="31">
        <f>SUM(E8:E11)</f>
        <v>52.585620209516769</v>
      </c>
      <c r="F12" s="31">
        <f t="shared" ref="F12:H12" si="0">SUM(F8:F11)</f>
        <v>75.632044402511838</v>
      </c>
      <c r="G12" s="31">
        <f t="shared" si="0"/>
        <v>82.920688814693307</v>
      </c>
      <c r="H12" s="33">
        <f t="shared" si="0"/>
        <v>61.758961338170394</v>
      </c>
    </row>
    <row r="13" spans="1:8" ht="21.75" customHeight="1" thickTop="1" x14ac:dyDescent="0.25"/>
    <row r="14" spans="1:8" ht="21.75" customHeight="1" thickBot="1" x14ac:dyDescent="0.3">
      <c r="B14" s="4"/>
    </row>
    <row r="15" spans="1:8" ht="21.75" customHeight="1" thickTop="1" x14ac:dyDescent="0.25">
      <c r="A15" s="35"/>
      <c r="B15" s="36" t="s">
        <v>0</v>
      </c>
    </row>
    <row r="16" spans="1:8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F16" sqref="F16"/>
    </sheetView>
  </sheetViews>
  <sheetFormatPr defaultRowHeight="15" x14ac:dyDescent="0.25"/>
  <cols>
    <col min="1" max="1" width="73.7109375" customWidth="1"/>
    <col min="2" max="2" width="16" customWidth="1"/>
    <col min="3" max="11" width="12.7109375" customWidth="1"/>
  </cols>
  <sheetData>
    <row r="1" spans="1:11" ht="21.75" customHeight="1" thickTop="1" thickBot="1" x14ac:dyDescent="0.3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.75" customHeight="1" x14ac:dyDescent="0.25">
      <c r="A2" s="23" t="s">
        <v>1</v>
      </c>
      <c r="B2" s="10" t="s">
        <v>52</v>
      </c>
      <c r="C2" s="10" t="s">
        <v>53</v>
      </c>
      <c r="D2" s="10" t="s">
        <v>51</v>
      </c>
      <c r="E2" s="10" t="s">
        <v>57</v>
      </c>
      <c r="F2" s="14" t="s">
        <v>58</v>
      </c>
      <c r="G2" s="12" t="s">
        <v>60</v>
      </c>
      <c r="H2" s="10" t="s">
        <v>61</v>
      </c>
      <c r="I2" s="12" t="s">
        <v>67</v>
      </c>
      <c r="J2" s="12" t="s">
        <v>68</v>
      </c>
      <c r="K2" s="56" t="s">
        <v>70</v>
      </c>
    </row>
    <row r="3" spans="1:11" ht="21.75" customHeight="1" x14ac:dyDescent="0.25">
      <c r="A3" s="25" t="s">
        <v>3</v>
      </c>
      <c r="B3" s="1">
        <v>246052.5</v>
      </c>
      <c r="C3" s="1">
        <v>170481</v>
      </c>
      <c r="D3" s="1">
        <v>171946.97</v>
      </c>
      <c r="E3" s="1">
        <v>163443.6</v>
      </c>
      <c r="F3" s="1">
        <v>82512</v>
      </c>
      <c r="G3" s="1">
        <v>162059.45000000001</v>
      </c>
      <c r="H3" s="1">
        <v>176683.67</v>
      </c>
      <c r="I3" s="1">
        <v>174215.62</v>
      </c>
      <c r="J3" s="1">
        <v>185755.68</v>
      </c>
      <c r="K3" s="26">
        <v>140674.70000000001</v>
      </c>
    </row>
    <row r="4" spans="1:11" ht="21.75" customHeight="1" x14ac:dyDescent="0.25">
      <c r="A4" s="25" t="s">
        <v>4</v>
      </c>
      <c r="B4" s="1">
        <v>1036.8</v>
      </c>
      <c r="C4" s="1">
        <v>648</v>
      </c>
      <c r="D4" s="1">
        <v>4492.8</v>
      </c>
      <c r="E4" s="1">
        <v>432</v>
      </c>
      <c r="F4" s="1">
        <v>864</v>
      </c>
      <c r="G4" s="1">
        <v>432</v>
      </c>
      <c r="H4" s="1">
        <v>3888</v>
      </c>
      <c r="I4" s="1">
        <v>2592</v>
      </c>
      <c r="J4" s="1">
        <v>1900.8</v>
      </c>
      <c r="K4" s="26">
        <v>2064.96</v>
      </c>
    </row>
    <row r="5" spans="1:11" ht="21.75" customHeight="1" x14ac:dyDescent="0.25">
      <c r="A5" s="25" t="s">
        <v>5</v>
      </c>
      <c r="B5" s="1">
        <v>648</v>
      </c>
      <c r="C5" s="1">
        <v>810</v>
      </c>
      <c r="D5" s="1">
        <v>432</v>
      </c>
      <c r="E5" s="1">
        <v>270</v>
      </c>
      <c r="F5" s="1">
        <v>1080</v>
      </c>
      <c r="G5" s="1">
        <v>594</v>
      </c>
      <c r="H5" s="1">
        <v>1350</v>
      </c>
      <c r="I5" s="1">
        <v>1080</v>
      </c>
      <c r="J5" s="1">
        <v>540</v>
      </c>
      <c r="K5" s="26">
        <v>750.6</v>
      </c>
    </row>
    <row r="6" spans="1:11" ht="21.75" customHeight="1" x14ac:dyDescent="0.25">
      <c r="A6" s="25" t="s">
        <v>6</v>
      </c>
      <c r="B6" s="1">
        <v>20.100000000000001</v>
      </c>
      <c r="C6" s="1">
        <v>22</v>
      </c>
      <c r="D6" s="1">
        <v>20.25</v>
      </c>
      <c r="E6" s="1">
        <v>18</v>
      </c>
      <c r="F6" s="1">
        <v>10</v>
      </c>
      <c r="G6" s="1">
        <v>18.899999999999999</v>
      </c>
      <c r="H6" s="1">
        <v>25</v>
      </c>
      <c r="I6" s="1">
        <v>16</v>
      </c>
      <c r="J6" s="1">
        <v>18.57</v>
      </c>
      <c r="K6" s="26">
        <v>35</v>
      </c>
    </row>
    <row r="7" spans="1:11" ht="21.75" customHeight="1" thickBot="1" x14ac:dyDescent="0.3">
      <c r="A7" s="61"/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1" ht="21.75" customHeight="1" thickTop="1" x14ac:dyDescent="0.25">
      <c r="A8" s="27" t="s">
        <v>3</v>
      </c>
      <c r="B8" s="9">
        <f>IF(B3="","---",(MIN($B3:$K3)/B3)*B16)</f>
        <v>25.150730027128354</v>
      </c>
      <c r="C8" s="9">
        <f>IF(C3="","---",(MIN($B3:$K3)/C3)*B16)</f>
        <v>36.299646294895034</v>
      </c>
      <c r="D8" s="9">
        <f>IF(D3="","---",(MIN($B3:$K3)/D3)*B16)</f>
        <v>35.990166037819684</v>
      </c>
      <c r="E8" s="9">
        <f>IF(E3="","---",(MIN($B3:$K3)/E3)*B16)</f>
        <v>37.862602145327187</v>
      </c>
      <c r="F8" s="9">
        <f>IF(F3="","---",(MIN($B3:$K3)/F3)*B16)</f>
        <v>75</v>
      </c>
      <c r="G8" s="9">
        <f>IF(G3="","---",(MIN($B3:$K3)/G3)*B16)</f>
        <v>38.185986685750194</v>
      </c>
      <c r="H8" s="9">
        <f>IF(H3="","---",(MIN($B3:$K3)/H3)*B16)</f>
        <v>35.025308224580122</v>
      </c>
      <c r="I8" s="9">
        <f>IF(I3="","---",(MIN($B3:$K3)/I3)*B16)</f>
        <v>35.521499162933843</v>
      </c>
      <c r="J8" s="9">
        <f>IF(J3="","---",(MIN($B3:$K3)/J3)*B16)</f>
        <v>33.314728249494173</v>
      </c>
      <c r="K8" s="57">
        <f>IF(K3="","---",(MIN($B3:$K3)/K3)*B16)</f>
        <v>43.990852655097179</v>
      </c>
    </row>
    <row r="9" spans="1:11" ht="21.75" customHeight="1" x14ac:dyDescent="0.25">
      <c r="A9" s="25" t="s">
        <v>4</v>
      </c>
      <c r="B9" s="3">
        <f>IF(B4="","---",(MIN($B4:$K4)/B4)*B17)</f>
        <v>2.0833333333333335</v>
      </c>
      <c r="C9" s="3">
        <f>IF(C4="","---",(MIN($B4:$K4)/C4)*B17)</f>
        <v>3.333333333333333</v>
      </c>
      <c r="D9" s="3">
        <f>IF(D4="","---",(MIN($B4:$K4)/D4)*B17)</f>
        <v>0.48076923076923073</v>
      </c>
      <c r="E9" s="3">
        <f>IF(E4="","---",(MIN($B4:$K4)/E4)*B17)</f>
        <v>5</v>
      </c>
      <c r="F9" s="3">
        <f>IF(F4="","---",(MIN($B4:$K4)/F4)*B17)</f>
        <v>2.5</v>
      </c>
      <c r="G9" s="3">
        <f>IF(G4="","---",(MIN($B4:$K4)/G4)*B17)</f>
        <v>5</v>
      </c>
      <c r="H9" s="3">
        <f>IF(H4="","---",(MIN($B4:$K4)/H4)*B17)</f>
        <v>0.55555555555555558</v>
      </c>
      <c r="I9" s="3">
        <f>IF(I4="","---",(MIN($B4:$K4)/I4)*B17)</f>
        <v>0.83333333333333326</v>
      </c>
      <c r="J9" s="3">
        <f>IF(J4="","---",(MIN($B4:$K4)/J4)*B17)</f>
        <v>1.1363636363636362</v>
      </c>
      <c r="K9" s="29">
        <f>IF(K4="","---",(MIN($B4:$K4)/K4)*B17)</f>
        <v>1.0460251046025104</v>
      </c>
    </row>
    <row r="10" spans="1:11" ht="21.75" customHeight="1" x14ac:dyDescent="0.25">
      <c r="A10" s="25" t="s">
        <v>5</v>
      </c>
      <c r="B10" s="3">
        <f>IF(B5="","---",(MIN($B5:$K5)/B5)*B18)</f>
        <v>6.25</v>
      </c>
      <c r="C10" s="3">
        <f>IF(C5="","---",(MIN($B5:$K5)/C5)*B18)</f>
        <v>5</v>
      </c>
      <c r="D10" s="3">
        <f>IF(D5="","---",(MIN($B5:$K5)/D5)*B18)</f>
        <v>9.375</v>
      </c>
      <c r="E10" s="3">
        <f>IF(E5="","---",(MIN($B5:$K5)/E5)*B18)</f>
        <v>15</v>
      </c>
      <c r="F10" s="3">
        <f>IF(F5="","---",(MIN($B5:$K5)/F5)*B18)</f>
        <v>3.75</v>
      </c>
      <c r="G10" s="3">
        <f>IF(G5="","---",(MIN($B5:$K5)/G5)*B18)</f>
        <v>6.8181818181818183</v>
      </c>
      <c r="H10" s="3">
        <f>IF(H5="","---",(MIN($B5:$K5)/H5)*B18)</f>
        <v>3</v>
      </c>
      <c r="I10" s="3">
        <f>IF(I5="","---",(MIN($B5:$K5)/I5)*B18)</f>
        <v>3.75</v>
      </c>
      <c r="J10" s="3">
        <f>IF(J5="","---",(MIN($B5:$K5)/J5)*B18)</f>
        <v>7.5</v>
      </c>
      <c r="K10" s="29">
        <f>IF(K5="","---",(MIN($B5:$K5)/K5)*B18)</f>
        <v>5.3956834532374103</v>
      </c>
    </row>
    <row r="11" spans="1:11" ht="21.75" customHeight="1" x14ac:dyDescent="0.25">
      <c r="A11" s="25" t="s">
        <v>6</v>
      </c>
      <c r="B11" s="3">
        <f>IF(B6="","---",(MIN($B6:$K6)/B6)*B19)</f>
        <v>2.4875621890547261</v>
      </c>
      <c r="C11" s="3">
        <f>IF(C6="","---",(MIN($B6:$K6)/C6)*B19)</f>
        <v>2.2727272727272725</v>
      </c>
      <c r="D11" s="3">
        <f>IF(D6="","---",(MIN($B6:$K6)/D6)*B19)</f>
        <v>2.4691358024691357</v>
      </c>
      <c r="E11" s="3">
        <f>IF(E6="","---",(MIN($B6:$K6)/E6)*B19)</f>
        <v>2.7777777777777777</v>
      </c>
      <c r="F11" s="3">
        <f>IF(F6="","---",(MIN($B6:$K6)/F6)*B19)</f>
        <v>5</v>
      </c>
      <c r="G11" s="3">
        <f>IF(G6="","---",(MIN($B6:$K6)/G6)*B19)</f>
        <v>2.645502645502646</v>
      </c>
      <c r="H11" s="3">
        <f>IF(H6="","---",(MIN($B6:$K6)/H6)*B19)</f>
        <v>2</v>
      </c>
      <c r="I11" s="3">
        <f>IF(I6="","---",(MIN($B6:$K6)/I6)*B19)</f>
        <v>3.125</v>
      </c>
      <c r="J11" s="3">
        <f>IF(J6="","---",(MIN($B6:$K6)/J6)*B19)</f>
        <v>2.692514808831449</v>
      </c>
      <c r="K11" s="29">
        <f>IF(K6="","---",(MIN($B6:$K6)/K6)*B19)</f>
        <v>1.4285714285714284</v>
      </c>
    </row>
    <row r="12" spans="1:11" ht="21.75" customHeight="1" thickBot="1" x14ac:dyDescent="0.3">
      <c r="A12" s="30" t="s">
        <v>2</v>
      </c>
      <c r="B12" s="31">
        <f>SUM(B8:B11)</f>
        <v>35.971625549516418</v>
      </c>
      <c r="C12" s="31">
        <f>SUM(C8:C11)</f>
        <v>46.905706900955643</v>
      </c>
      <c r="D12" s="31">
        <f>SUM(D8:D11)</f>
        <v>48.31507107105805</v>
      </c>
      <c r="E12" s="31">
        <f>SUM(E8:E11)</f>
        <v>60.640379923104966</v>
      </c>
      <c r="F12" s="32">
        <f t="shared" ref="F12:K12" si="0">SUM(F8:F11)</f>
        <v>86.25</v>
      </c>
      <c r="G12" s="31">
        <f t="shared" si="0"/>
        <v>52.64967114943466</v>
      </c>
      <c r="H12" s="31">
        <f t="shared" si="0"/>
        <v>40.58086378013568</v>
      </c>
      <c r="I12" s="31">
        <f t="shared" si="0"/>
        <v>43.229832496267178</v>
      </c>
      <c r="J12" s="31">
        <f t="shared" si="0"/>
        <v>44.643606694689254</v>
      </c>
      <c r="K12" s="33">
        <f t="shared" si="0"/>
        <v>51.861132641508533</v>
      </c>
    </row>
    <row r="13" spans="1:11" ht="21.75" customHeight="1" thickTop="1" x14ac:dyDescent="0.25"/>
    <row r="14" spans="1:11" ht="21.75" customHeight="1" thickBot="1" x14ac:dyDescent="0.3">
      <c r="B14" s="4"/>
    </row>
    <row r="15" spans="1:11" ht="21.75" customHeight="1" thickTop="1" x14ac:dyDescent="0.25">
      <c r="A15" s="35"/>
      <c r="B15" s="36" t="s">
        <v>0</v>
      </c>
    </row>
    <row r="16" spans="1:11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mergeCells count="1">
    <mergeCell ref="A7:K7"/>
  </mergeCells>
  <pageMargins left="0.7" right="0.7" top="0.75" bottom="0.75" header="0.3" footer="0.3"/>
  <pageSetup paperSize="9"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H14" sqref="H14"/>
    </sheetView>
  </sheetViews>
  <sheetFormatPr defaultRowHeight="15" x14ac:dyDescent="0.25"/>
  <cols>
    <col min="1" max="1" width="73.7109375" customWidth="1"/>
    <col min="2" max="3" width="13.7109375" customWidth="1"/>
    <col min="4" max="8" width="12.7109375" customWidth="1"/>
    <col min="9" max="9" width="10.85546875" bestFit="1" customWidth="1"/>
  </cols>
  <sheetData>
    <row r="1" spans="1:8" ht="21.75" customHeight="1" thickTop="1" thickBot="1" x14ac:dyDescent="0.3">
      <c r="A1" s="49" t="s">
        <v>24</v>
      </c>
      <c r="B1" s="50"/>
      <c r="C1" s="50"/>
      <c r="D1" s="50"/>
      <c r="E1" s="50"/>
      <c r="F1" s="50"/>
      <c r="G1" s="50"/>
      <c r="H1" s="51"/>
    </row>
    <row r="2" spans="1:8" ht="21.75" customHeight="1" x14ac:dyDescent="0.25">
      <c r="A2" s="23" t="s">
        <v>1</v>
      </c>
      <c r="B2" s="14" t="s">
        <v>57</v>
      </c>
      <c r="C2" s="10" t="s">
        <v>58</v>
      </c>
      <c r="D2" s="10" t="s">
        <v>59</v>
      </c>
      <c r="E2" s="10" t="s">
        <v>60</v>
      </c>
      <c r="F2" s="10" t="s">
        <v>61</v>
      </c>
      <c r="G2" s="12" t="s">
        <v>68</v>
      </c>
      <c r="H2" s="45" t="s">
        <v>70</v>
      </c>
    </row>
    <row r="3" spans="1:8" ht="21.75" customHeight="1" x14ac:dyDescent="0.25">
      <c r="A3" s="25" t="s">
        <v>3</v>
      </c>
      <c r="B3" s="1">
        <v>111728.93</v>
      </c>
      <c r="C3" s="1">
        <v>92880</v>
      </c>
      <c r="D3" s="1">
        <v>217509</v>
      </c>
      <c r="E3" s="1">
        <v>160941.14000000001</v>
      </c>
      <c r="F3" s="1">
        <v>194342.86</v>
      </c>
      <c r="G3" s="1">
        <v>155232</v>
      </c>
      <c r="H3" s="26">
        <v>133827.74</v>
      </c>
    </row>
    <row r="4" spans="1:8" ht="21.75" customHeight="1" x14ac:dyDescent="0.25">
      <c r="A4" s="25" t="s">
        <v>4</v>
      </c>
      <c r="B4" s="1">
        <v>405</v>
      </c>
      <c r="C4" s="1">
        <v>1620</v>
      </c>
      <c r="D4" s="1">
        <v>2025</v>
      </c>
      <c r="E4" s="1">
        <v>405</v>
      </c>
      <c r="F4" s="1">
        <v>3645</v>
      </c>
      <c r="G4" s="1">
        <v>1782</v>
      </c>
      <c r="H4" s="26">
        <v>1935.9</v>
      </c>
    </row>
    <row r="5" spans="1:8" ht="21.75" customHeight="1" x14ac:dyDescent="0.25">
      <c r="A5" s="25" t="s">
        <v>5</v>
      </c>
      <c r="B5" s="1">
        <v>498.96</v>
      </c>
      <c r="C5" s="1">
        <v>1995.84</v>
      </c>
      <c r="D5" s="1">
        <v>1097.71</v>
      </c>
      <c r="E5" s="1">
        <v>1097.71</v>
      </c>
      <c r="F5" s="1">
        <v>2494.8000000000002</v>
      </c>
      <c r="G5" s="1">
        <v>997.92</v>
      </c>
      <c r="H5" s="26">
        <v>1387.11</v>
      </c>
    </row>
    <row r="6" spans="1:8" ht="21.75" customHeight="1" x14ac:dyDescent="0.25">
      <c r="A6" s="25" t="s">
        <v>6</v>
      </c>
      <c r="B6" s="1">
        <v>18</v>
      </c>
      <c r="C6" s="1">
        <v>10</v>
      </c>
      <c r="D6" s="1">
        <v>16</v>
      </c>
      <c r="E6" s="1">
        <v>18.899999999999999</v>
      </c>
      <c r="F6" s="1">
        <v>25</v>
      </c>
      <c r="G6" s="1">
        <v>18.57</v>
      </c>
      <c r="H6" s="26">
        <v>35</v>
      </c>
    </row>
    <row r="7" spans="1:8" ht="21.75" customHeight="1" thickBot="1" x14ac:dyDescent="0.3">
      <c r="A7" s="47"/>
      <c r="B7" s="11"/>
      <c r="C7" s="11"/>
      <c r="D7" s="11"/>
      <c r="E7" s="11"/>
      <c r="F7" s="11"/>
      <c r="G7" s="11"/>
      <c r="H7" s="48"/>
    </row>
    <row r="8" spans="1:8" ht="21.75" customHeight="1" thickTop="1" x14ac:dyDescent="0.25">
      <c r="A8" s="27" t="s">
        <v>3</v>
      </c>
      <c r="B8" s="2">
        <f>IF(B3="","---",(MIN($B3:$H3)/B3)*B16)</f>
        <v>62.347325800041226</v>
      </c>
      <c r="C8" s="2">
        <f>IF(C3="","---",(MIN($B3:$H3)/C3)*B16)</f>
        <v>75</v>
      </c>
      <c r="D8" s="2">
        <f>IF(D3="","---",(MIN($B3:$H3)/D3)*B16)</f>
        <v>32.02626098230418</v>
      </c>
      <c r="E8" s="2">
        <f>IF(E3="","---",(MIN($B3:$H3)/E3)*B16)</f>
        <v>43.282904545102639</v>
      </c>
      <c r="F8" s="2">
        <f>IF(F3="","---",(MIN($B3:$H3)/F3)*B16)</f>
        <v>35.843868923200993</v>
      </c>
      <c r="G8" s="2">
        <f>IF(G3="","---",(MIN($B3:$H3)/G3)*B16)</f>
        <v>44.874768089053809</v>
      </c>
      <c r="H8" s="28">
        <f>IF(H3="","---",(MIN($B3:$H3)/H3)*B16)</f>
        <v>52.051988623584322</v>
      </c>
    </row>
    <row r="9" spans="1:8" ht="21.75" customHeight="1" x14ac:dyDescent="0.25">
      <c r="A9" s="25" t="s">
        <v>4</v>
      </c>
      <c r="B9" s="3">
        <f>IF(B4="","---",(MIN($B4:$H4)/B4)*B17)</f>
        <v>5</v>
      </c>
      <c r="C9" s="3">
        <f>IF(C4="","---",(MIN($B4:$H4)/C4)*B17)</f>
        <v>1.25</v>
      </c>
      <c r="D9" s="3">
        <f>IF(D4="","---",(MIN($B4:$H4)/D4)*B17)</f>
        <v>1</v>
      </c>
      <c r="E9" s="3">
        <f>IF(E4="","---",(MIN($B4:$H4)/E4)*B17)</f>
        <v>5</v>
      </c>
      <c r="F9" s="3">
        <f>IF(F4="","---",(MIN($B4:$H4)/F4)*B17)</f>
        <v>0.55555555555555558</v>
      </c>
      <c r="G9" s="3">
        <f>IF(G4="","---",(MIN($B4:$H4)/G4)*B17)</f>
        <v>1.1363636363636362</v>
      </c>
      <c r="H9" s="29">
        <f>IF(H4="","---",(MIN($B4:$H4)/H4)*B17)</f>
        <v>1.0460251046025104</v>
      </c>
    </row>
    <row r="10" spans="1:8" ht="21.75" customHeight="1" x14ac:dyDescent="0.25">
      <c r="A10" s="25" t="s">
        <v>5</v>
      </c>
      <c r="B10" s="3">
        <f>IF(B5="","---",(MIN($B5:$H5)/B5)*B18)</f>
        <v>15</v>
      </c>
      <c r="C10" s="3">
        <f>IF(C5="","---",(MIN($B5:$H5)/C5)*B18)</f>
        <v>3.75</v>
      </c>
      <c r="D10" s="3">
        <f>IF(D5="","---",(MIN($B5:$H5)/D5)*B18)</f>
        <v>6.8181942407375349</v>
      </c>
      <c r="E10" s="3">
        <f>IF(E5="","---",(MIN($B5:$H5)/E5)*B18)</f>
        <v>6.8181942407375349</v>
      </c>
      <c r="F10" s="3">
        <f>IF(F5="","---",(MIN($B5:$H5)/F5)*B18)</f>
        <v>2.9999999999999996</v>
      </c>
      <c r="G10" s="3">
        <f>IF(G5="","---",(MIN($B5:$H5)/G5)*B18)</f>
        <v>7.5</v>
      </c>
      <c r="H10" s="29">
        <f>IF(H5="","---",(MIN($B5:$H5)/H5)*B18)</f>
        <v>5.3956787853883261</v>
      </c>
    </row>
    <row r="11" spans="1:8" ht="21.75" customHeight="1" x14ac:dyDescent="0.25">
      <c r="A11" s="25" t="s">
        <v>6</v>
      </c>
      <c r="B11" s="3">
        <f>IF(B6="","---",(MIN($B6:$H6)/B6)*B19)</f>
        <v>2.7777777777777777</v>
      </c>
      <c r="C11" s="3">
        <f>IF(C6="","---",(MIN($B6:$H6)/C6)*B19)</f>
        <v>5</v>
      </c>
      <c r="D11" s="3">
        <f>IF(D6="","---",(MIN($B6:$H6)/D6)*B19)</f>
        <v>3.125</v>
      </c>
      <c r="E11" s="3">
        <f>IF(E6="","---",(MIN($B6:$H6)/E6)*B19)</f>
        <v>2.645502645502646</v>
      </c>
      <c r="F11" s="3">
        <f>IF(F6="","---",(MIN($B6:$H6)/F6)*B19)</f>
        <v>2</v>
      </c>
      <c r="G11" s="3">
        <f>IF(G6="","---",(MIN($B6:$H6)/G6)*B19)</f>
        <v>2.692514808831449</v>
      </c>
      <c r="H11" s="29">
        <f>IF(H6="","---",(MIN($B6:$H6)/H6)*B19)</f>
        <v>1.4285714285714284</v>
      </c>
    </row>
    <row r="12" spans="1:8" ht="21.75" customHeight="1" thickBot="1" x14ac:dyDescent="0.3">
      <c r="A12" s="30" t="s">
        <v>2</v>
      </c>
      <c r="B12" s="32">
        <f>SUM(B8:B11)</f>
        <v>85.125103577819004</v>
      </c>
      <c r="C12" s="31">
        <f>SUM(C8:C11)</f>
        <v>85</v>
      </c>
      <c r="D12" s="31">
        <f>SUM(D8:D11)</f>
        <v>42.969455223041713</v>
      </c>
      <c r="E12" s="31">
        <f>SUM(E8:E11)</f>
        <v>57.746601431342818</v>
      </c>
      <c r="F12" s="31">
        <f t="shared" ref="F12:H12" si="0">SUM(F8:F11)</f>
        <v>41.399424478756551</v>
      </c>
      <c r="G12" s="31">
        <f t="shared" si="0"/>
        <v>56.20364653424889</v>
      </c>
      <c r="H12" s="33">
        <f t="shared" si="0"/>
        <v>59.922263942146593</v>
      </c>
    </row>
    <row r="13" spans="1:8" ht="21.75" customHeight="1" thickTop="1" x14ac:dyDescent="0.25"/>
    <row r="14" spans="1:8" ht="21.75" customHeight="1" thickBot="1" x14ac:dyDescent="0.3">
      <c r="B14" s="4"/>
    </row>
    <row r="15" spans="1:8" ht="21.75" customHeight="1" thickTop="1" x14ac:dyDescent="0.25">
      <c r="A15" s="35"/>
      <c r="B15" s="36" t="s">
        <v>0</v>
      </c>
    </row>
    <row r="16" spans="1:8" ht="21.75" customHeight="1" x14ac:dyDescent="0.25">
      <c r="A16" s="25" t="s">
        <v>3</v>
      </c>
      <c r="B16" s="37">
        <v>75</v>
      </c>
    </row>
    <row r="17" spans="1:9" ht="21.75" customHeight="1" x14ac:dyDescent="0.25">
      <c r="A17" s="25" t="s">
        <v>4</v>
      </c>
      <c r="B17" s="37">
        <v>5</v>
      </c>
    </row>
    <row r="18" spans="1:9" ht="21.75" customHeight="1" x14ac:dyDescent="0.25">
      <c r="A18" s="25" t="s">
        <v>5</v>
      </c>
      <c r="B18" s="37">
        <v>15</v>
      </c>
      <c r="I18" s="18"/>
    </row>
    <row r="19" spans="1:9" ht="21.75" customHeight="1" thickBot="1" x14ac:dyDescent="0.3">
      <c r="A19" s="38" t="s">
        <v>6</v>
      </c>
      <c r="B19" s="39">
        <v>5</v>
      </c>
    </row>
    <row r="20" spans="1:9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E14" sqref="E14"/>
    </sheetView>
  </sheetViews>
  <sheetFormatPr defaultRowHeight="15" x14ac:dyDescent="0.25"/>
  <cols>
    <col min="1" max="1" width="73.7109375" customWidth="1"/>
    <col min="2" max="2" width="16" customWidth="1"/>
    <col min="3" max="4" width="12.7109375" customWidth="1"/>
    <col min="5" max="5" width="15.42578125" customWidth="1"/>
    <col min="6" max="7" width="12.7109375" customWidth="1"/>
  </cols>
  <sheetData>
    <row r="1" spans="1:7" ht="21.75" customHeight="1" thickTop="1" thickBot="1" x14ac:dyDescent="0.3">
      <c r="A1" s="49" t="s">
        <v>25</v>
      </c>
      <c r="B1" s="50"/>
      <c r="C1" s="50"/>
      <c r="D1" s="50"/>
      <c r="E1" s="50"/>
      <c r="F1" s="50"/>
      <c r="G1" s="51"/>
    </row>
    <row r="2" spans="1:7" ht="21.75" customHeight="1" x14ac:dyDescent="0.25">
      <c r="A2" s="23" t="s">
        <v>1</v>
      </c>
      <c r="B2" s="10" t="s">
        <v>52</v>
      </c>
      <c r="C2" s="10" t="s">
        <v>58</v>
      </c>
      <c r="D2" s="10" t="s">
        <v>60</v>
      </c>
      <c r="E2" s="10" t="s">
        <v>67</v>
      </c>
      <c r="F2" s="10" t="s">
        <v>68</v>
      </c>
      <c r="G2" s="45" t="s">
        <v>70</v>
      </c>
    </row>
    <row r="3" spans="1:7" ht="21.75" customHeight="1" x14ac:dyDescent="0.25">
      <c r="A3" s="25" t="s">
        <v>3</v>
      </c>
      <c r="B3" s="1">
        <v>219120</v>
      </c>
      <c r="C3" s="13">
        <v>80568</v>
      </c>
      <c r="D3" s="1">
        <v>129225.96</v>
      </c>
      <c r="E3" s="1">
        <v>159049.5</v>
      </c>
      <c r="F3" s="1">
        <v>114039.36</v>
      </c>
      <c r="G3" s="26">
        <v>118409.01</v>
      </c>
    </row>
    <row r="4" spans="1:7" ht="21.75" customHeight="1" x14ac:dyDescent="0.25">
      <c r="A4" s="25" t="s">
        <v>4</v>
      </c>
      <c r="B4" s="1">
        <v>712.8</v>
      </c>
      <c r="C4" s="1">
        <v>1188</v>
      </c>
      <c r="D4" s="1">
        <v>297</v>
      </c>
      <c r="E4" s="1">
        <v>1872</v>
      </c>
      <c r="F4" s="1">
        <v>1306.8</v>
      </c>
      <c r="G4" s="26">
        <v>1419.66</v>
      </c>
    </row>
    <row r="5" spans="1:7" ht="21.75" customHeight="1" x14ac:dyDescent="0.25">
      <c r="A5" s="25" t="s">
        <v>5</v>
      </c>
      <c r="B5" s="1">
        <v>813.89</v>
      </c>
      <c r="C5" s="1">
        <v>1356.48</v>
      </c>
      <c r="D5" s="1">
        <v>678.24</v>
      </c>
      <c r="E5" s="1">
        <v>1356.48</v>
      </c>
      <c r="F5" s="1">
        <v>678.24</v>
      </c>
      <c r="G5" s="26">
        <v>942.75</v>
      </c>
    </row>
    <row r="6" spans="1:7" ht="21.75" customHeight="1" x14ac:dyDescent="0.25">
      <c r="A6" s="25" t="s">
        <v>6</v>
      </c>
      <c r="B6" s="1">
        <v>20.100000000000001</v>
      </c>
      <c r="C6" s="1">
        <v>10</v>
      </c>
      <c r="D6" s="1">
        <v>18.899999999999999</v>
      </c>
      <c r="E6" s="1">
        <v>16</v>
      </c>
      <c r="F6" s="1">
        <v>18.57</v>
      </c>
      <c r="G6" s="26">
        <v>35</v>
      </c>
    </row>
    <row r="7" spans="1:7" ht="21.75" customHeight="1" thickBot="1" x14ac:dyDescent="0.3">
      <c r="A7" s="47"/>
      <c r="B7" s="11"/>
      <c r="C7" s="11"/>
      <c r="D7" s="11"/>
      <c r="E7" s="11"/>
      <c r="F7" s="11"/>
      <c r="G7" s="48"/>
    </row>
    <row r="8" spans="1:7" ht="21.75" customHeight="1" thickTop="1" x14ac:dyDescent="0.25">
      <c r="A8" s="27" t="s">
        <v>3</v>
      </c>
      <c r="B8" s="2">
        <f>IF(B3="","---",(MIN($B3:$G3)/B3)*B16)</f>
        <v>27.576670317634175</v>
      </c>
      <c r="C8" s="2">
        <f>IF(C3="","---",(MIN($B3:$G3)/C3)*B16)</f>
        <v>75</v>
      </c>
      <c r="D8" s="2">
        <f>IF(D3="","---",(MIN($B3:$G3)/D3)*B16)</f>
        <v>46.759954424018204</v>
      </c>
      <c r="E8" s="2">
        <f>IF(E3="","---",(MIN($B3:$G3)/E3)*B16)</f>
        <v>37.99194590363377</v>
      </c>
      <c r="F8" s="2">
        <f>IF(F3="","---",(MIN($B3:$G3)/F3)*B16)</f>
        <v>52.986968709750741</v>
      </c>
      <c r="G8" s="28">
        <f>IF(G3="","---",(MIN($B3:$G3)/G3)*B16)</f>
        <v>51.031589572448929</v>
      </c>
    </row>
    <row r="9" spans="1:7" ht="21.75" customHeight="1" x14ac:dyDescent="0.25">
      <c r="A9" s="25" t="s">
        <v>4</v>
      </c>
      <c r="B9" s="3">
        <f>IF(B4="","---",(MIN($B4:$G4)/B4)*B17)</f>
        <v>2.0833333333333335</v>
      </c>
      <c r="C9" s="3">
        <f>IF(C4="","---",(MIN($B4:$G4)/C4)*B17)</f>
        <v>1.25</v>
      </c>
      <c r="D9" s="3">
        <f>IF(D4="","---",(MIN($B4:$G4)/D4)*B17)</f>
        <v>5</v>
      </c>
      <c r="E9" s="3">
        <f>IF(E4="","---",(MIN($B4:$G4)/E4)*B17)</f>
        <v>0.79326923076923073</v>
      </c>
      <c r="F9" s="3">
        <f>IF(F4="","---",(MIN($B4:$G4)/F4)*B17)</f>
        <v>1.1363636363636365</v>
      </c>
      <c r="G9" s="29">
        <f>IF(G4="","---",(MIN($B4:$G4)/G4)*B17)</f>
        <v>1.0460251046025104</v>
      </c>
    </row>
    <row r="10" spans="1:7" ht="21.75" customHeight="1" x14ac:dyDescent="0.25">
      <c r="A10" s="25" t="s">
        <v>5</v>
      </c>
      <c r="B10" s="3">
        <f>IF(B5="","---",(MIN($B5:$G5)/B5)*B18)</f>
        <v>12.499969283318386</v>
      </c>
      <c r="C10" s="3">
        <f>IF(C5="","---",(MIN($B5:$G5)/C5)*B18)</f>
        <v>7.5</v>
      </c>
      <c r="D10" s="3">
        <f>IF(D5="","---",(MIN($B5:$G5)/D5)*B18)</f>
        <v>15</v>
      </c>
      <c r="E10" s="3">
        <f>IF(E5="","---",(MIN($B5:$G5)/E5)*B18)</f>
        <v>7.5</v>
      </c>
      <c r="F10" s="3">
        <f>IF(F5="","---",(MIN($B5:$G5)/F5)*B18)</f>
        <v>15</v>
      </c>
      <c r="G10" s="29">
        <f>IF(G5="","---",(MIN($B5:$G5)/G5)*B18)</f>
        <v>10.791408114558473</v>
      </c>
    </row>
    <row r="11" spans="1:7" ht="21.75" customHeight="1" x14ac:dyDescent="0.25">
      <c r="A11" s="25" t="s">
        <v>6</v>
      </c>
      <c r="B11" s="3">
        <f>IF(B6="","---",(MIN($B6:$G6)/B6)*B19)</f>
        <v>2.4875621890547261</v>
      </c>
      <c r="C11" s="3">
        <f>IF(C6="","---",(MIN($B6:$G6)/C6)*B19)</f>
        <v>5</v>
      </c>
      <c r="D11" s="3">
        <f>IF(D6="","---",(MIN($B6:$G6)/D6)*B19)</f>
        <v>2.645502645502646</v>
      </c>
      <c r="E11" s="3">
        <f>IF(E6="","---",(MIN($B6:$G6)/E6)*B19)</f>
        <v>3.125</v>
      </c>
      <c r="F11" s="3">
        <f>IF(F6="","---",(MIN($B6:$G6)/F6)*B19)</f>
        <v>2.692514808831449</v>
      </c>
      <c r="G11" s="29">
        <f>IF(G6="","---",(MIN($B6:$G6)/G6)*B19)</f>
        <v>1.4285714285714284</v>
      </c>
    </row>
    <row r="12" spans="1:7" ht="21.75" customHeight="1" thickBot="1" x14ac:dyDescent="0.3">
      <c r="A12" s="30" t="s">
        <v>2</v>
      </c>
      <c r="B12" s="31">
        <f>SUM(B8:B11)</f>
        <v>44.647535123340617</v>
      </c>
      <c r="C12" s="32">
        <f>SUM(C8:C11)</f>
        <v>88.75</v>
      </c>
      <c r="D12" s="31">
        <f>SUM(D8:D11)</f>
        <v>69.40545706952085</v>
      </c>
      <c r="E12" s="31">
        <f>SUM(E8:E11)</f>
        <v>49.410215134403003</v>
      </c>
      <c r="F12" s="31">
        <f t="shared" ref="F12:G12" si="0">SUM(F8:F11)</f>
        <v>71.815847154945828</v>
      </c>
      <c r="G12" s="33">
        <f t="shared" si="0"/>
        <v>64.297594220181338</v>
      </c>
    </row>
    <row r="13" spans="1:7" ht="21.75" customHeight="1" thickTop="1" x14ac:dyDescent="0.25"/>
    <row r="14" spans="1:7" ht="21.75" customHeight="1" thickBot="1" x14ac:dyDescent="0.3">
      <c r="B14" s="4"/>
    </row>
    <row r="15" spans="1:7" ht="21.75" customHeight="1" thickTop="1" x14ac:dyDescent="0.25">
      <c r="A15" s="35"/>
      <c r="B15" s="36" t="s">
        <v>0</v>
      </c>
    </row>
    <row r="16" spans="1:7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D14" sqref="D14"/>
    </sheetView>
  </sheetViews>
  <sheetFormatPr defaultRowHeight="15" x14ac:dyDescent="0.25"/>
  <cols>
    <col min="1" max="1" width="73.7109375" customWidth="1"/>
    <col min="2" max="3" width="12.7109375" customWidth="1"/>
    <col min="4" max="4" width="15.140625" customWidth="1"/>
    <col min="5" max="5" width="12.7109375" customWidth="1"/>
  </cols>
  <sheetData>
    <row r="1" spans="1:5" ht="21.75" customHeight="1" thickTop="1" thickBot="1" x14ac:dyDescent="0.3">
      <c r="A1" s="49" t="s">
        <v>26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53</v>
      </c>
      <c r="C2" s="10" t="s">
        <v>60</v>
      </c>
      <c r="D2" s="10" t="s">
        <v>67</v>
      </c>
      <c r="E2" s="52" t="s">
        <v>68</v>
      </c>
    </row>
    <row r="3" spans="1:5" ht="21.75" customHeight="1" x14ac:dyDescent="0.25">
      <c r="A3" s="25" t="s">
        <v>3</v>
      </c>
      <c r="B3" s="1">
        <v>172668</v>
      </c>
      <c r="C3" s="1">
        <v>188987.28</v>
      </c>
      <c r="D3" s="1">
        <v>141283.53</v>
      </c>
      <c r="E3" s="26">
        <v>145152</v>
      </c>
    </row>
    <row r="4" spans="1:5" ht="21.75" customHeight="1" x14ac:dyDescent="0.25">
      <c r="A4" s="25" t="s">
        <v>4</v>
      </c>
      <c r="B4" s="1">
        <v>615.6</v>
      </c>
      <c r="C4" s="1">
        <v>513</v>
      </c>
      <c r="D4" s="1">
        <v>3078</v>
      </c>
      <c r="E4" s="26">
        <v>2257.1999999999998</v>
      </c>
    </row>
    <row r="5" spans="1:5" ht="21.75" customHeight="1" x14ac:dyDescent="0.25">
      <c r="A5" s="25" t="s">
        <v>5</v>
      </c>
      <c r="B5" s="1">
        <v>831.06</v>
      </c>
      <c r="C5" s="1">
        <v>554.04</v>
      </c>
      <c r="D5" s="1">
        <v>2216.16</v>
      </c>
      <c r="E5" s="26">
        <v>1108.08</v>
      </c>
    </row>
    <row r="6" spans="1:5" ht="21.75" customHeight="1" x14ac:dyDescent="0.25">
      <c r="A6" s="25" t="s">
        <v>6</v>
      </c>
      <c r="B6" s="1">
        <v>22</v>
      </c>
      <c r="C6" s="1">
        <v>18.899999999999999</v>
      </c>
      <c r="D6" s="1">
        <v>16</v>
      </c>
      <c r="E6" s="26">
        <v>18.57</v>
      </c>
    </row>
    <row r="7" spans="1:5" ht="21.75" customHeight="1" thickBot="1" x14ac:dyDescent="0.3">
      <c r="A7" s="47"/>
      <c r="B7" s="11"/>
      <c r="C7" s="11"/>
      <c r="D7" s="11"/>
      <c r="E7" s="48"/>
    </row>
    <row r="8" spans="1:5" ht="21.75" customHeight="1" thickTop="1" x14ac:dyDescent="0.25">
      <c r="A8" s="27" t="s">
        <v>3</v>
      </c>
      <c r="B8" s="2">
        <f>IF(B3="","---",(MIN($B3:$E3)/B3)*B16)</f>
        <v>61.367854784905134</v>
      </c>
      <c r="C8" s="2">
        <f>IF(C3="","---",(MIN($B3:$E3)/C3)*B16)</f>
        <v>56.068666367387266</v>
      </c>
      <c r="D8" s="2">
        <f>IF(D3="","---",(MIN($B3:$E3)/D3)*B16)</f>
        <v>75</v>
      </c>
      <c r="E8" s="28">
        <f>IF(E3="","---",(MIN($B3:$E3)/E3)*B16)</f>
        <v>73.001162574404759</v>
      </c>
    </row>
    <row r="9" spans="1:5" ht="21.75" customHeight="1" x14ac:dyDescent="0.25">
      <c r="A9" s="25" t="s">
        <v>4</v>
      </c>
      <c r="B9" s="3">
        <f>IF(B4="","---",(MIN($B4:$E4)/B4)*B17)</f>
        <v>4.1666666666666661</v>
      </c>
      <c r="C9" s="3">
        <f>IF(C4="","---",(MIN($B4:$E4)/C4)*B17)</f>
        <v>5</v>
      </c>
      <c r="D9" s="3">
        <f>IF(D4="","---",(MIN($B4:$E4)/D4)*B17)</f>
        <v>0.83333333333333326</v>
      </c>
      <c r="E9" s="29">
        <f>IF(E4="","---",(MIN($B4:$E4)/E4)*B17)</f>
        <v>1.1363636363636365</v>
      </c>
    </row>
    <row r="10" spans="1:5" ht="21.75" customHeight="1" x14ac:dyDescent="0.25">
      <c r="A10" s="25" t="s">
        <v>5</v>
      </c>
      <c r="B10" s="3">
        <f>IF(B5="","---",(MIN($B5:$E5)/B5)*B18)</f>
        <v>10</v>
      </c>
      <c r="C10" s="3">
        <f>IF(C5="","---",(MIN($B5:$E5)/C5)*B18)</f>
        <v>15</v>
      </c>
      <c r="D10" s="3">
        <f>IF(D5="","---",(MIN($B5:$E5)/D5)*B18)</f>
        <v>3.75</v>
      </c>
      <c r="E10" s="29">
        <f>IF(E5="","---",(MIN($B5:$E5)/E5)*B18)</f>
        <v>7.5</v>
      </c>
    </row>
    <row r="11" spans="1:5" ht="21.75" customHeight="1" x14ac:dyDescent="0.25">
      <c r="A11" s="25" t="s">
        <v>6</v>
      </c>
      <c r="B11" s="3">
        <f>IF(B6="","---",(MIN($B6:$E6)/B6)*B19)</f>
        <v>3.6363636363636367</v>
      </c>
      <c r="C11" s="3">
        <f>IF(C6="","---",(MIN($B6:$E6)/C6)*B19)</f>
        <v>4.2328042328042335</v>
      </c>
      <c r="D11" s="3">
        <f>IF(D6="","---",(MIN($B6:$E6)/D6)*B19)</f>
        <v>5</v>
      </c>
      <c r="E11" s="29">
        <f>IF(E6="","---",(MIN($B6:$E6)/E6)*B19)</f>
        <v>4.3080236941303172</v>
      </c>
    </row>
    <row r="12" spans="1:5" ht="21.75" customHeight="1" thickBot="1" x14ac:dyDescent="0.3">
      <c r="A12" s="30" t="s">
        <v>2</v>
      </c>
      <c r="B12" s="31">
        <f>SUM(B8:B11)</f>
        <v>79.170885087935446</v>
      </c>
      <c r="C12" s="31">
        <f>SUM(C8:C11)</f>
        <v>80.301470600191493</v>
      </c>
      <c r="D12" s="31">
        <f>SUM(D8:D11)</f>
        <v>84.583333333333329</v>
      </c>
      <c r="E12" s="53">
        <f>SUM(E8:E11)</f>
        <v>85.945549904898712</v>
      </c>
    </row>
    <row r="13" spans="1:5" ht="21.75" customHeight="1" thickTop="1" x14ac:dyDescent="0.25"/>
    <row r="14" spans="1:5" ht="21.75" customHeight="1" thickBot="1" x14ac:dyDescent="0.3">
      <c r="B14" s="4"/>
    </row>
    <row r="15" spans="1:5" ht="21.75" customHeight="1" thickTop="1" x14ac:dyDescent="0.25">
      <c r="A15" s="35"/>
      <c r="B15" s="36" t="s">
        <v>0</v>
      </c>
    </row>
    <row r="16" spans="1:5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D13" sqref="D13"/>
    </sheetView>
  </sheetViews>
  <sheetFormatPr defaultRowHeight="15" x14ac:dyDescent="0.25"/>
  <cols>
    <col min="1" max="1" width="73.7109375" customWidth="1"/>
    <col min="2" max="2" width="12.7109375" customWidth="1"/>
    <col min="3" max="3" width="16.140625" customWidth="1"/>
    <col min="4" max="5" width="12.7109375" customWidth="1"/>
  </cols>
  <sheetData>
    <row r="1" spans="1:5" ht="21.75" customHeight="1" thickTop="1" thickBot="1" x14ac:dyDescent="0.3">
      <c r="A1" s="49" t="s">
        <v>27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60</v>
      </c>
      <c r="C2" s="10" t="s">
        <v>67</v>
      </c>
      <c r="D2" s="10" t="s">
        <v>68</v>
      </c>
      <c r="E2" s="52" t="s">
        <v>69</v>
      </c>
    </row>
    <row r="3" spans="1:5" ht="21.75" customHeight="1" x14ac:dyDescent="0.25">
      <c r="A3" s="25" t="s">
        <v>3</v>
      </c>
      <c r="B3" s="1">
        <v>151478.72</v>
      </c>
      <c r="C3" s="1">
        <v>141642.76</v>
      </c>
      <c r="D3" s="1">
        <v>132632.64000000001</v>
      </c>
      <c r="E3" s="26">
        <v>143190</v>
      </c>
    </row>
    <row r="4" spans="1:5" ht="21.75" customHeight="1" x14ac:dyDescent="0.25">
      <c r="A4" s="25" t="s">
        <v>4</v>
      </c>
      <c r="B4" s="1">
        <v>510.84</v>
      </c>
      <c r="C4" s="1">
        <v>3065.04</v>
      </c>
      <c r="D4" s="1">
        <v>2247.6999999999998</v>
      </c>
      <c r="E4" s="26">
        <v>408.67</v>
      </c>
    </row>
    <row r="5" spans="1:5" ht="21.75" customHeight="1" x14ac:dyDescent="0.25">
      <c r="A5" s="25" t="s">
        <v>5</v>
      </c>
      <c r="B5" s="1">
        <v>71.28</v>
      </c>
      <c r="C5" s="1">
        <v>129.6</v>
      </c>
      <c r="D5" s="1">
        <v>64.8</v>
      </c>
      <c r="E5" s="26">
        <v>25.92</v>
      </c>
    </row>
    <row r="6" spans="1:5" ht="21.75" customHeight="1" x14ac:dyDescent="0.25">
      <c r="A6" s="25" t="s">
        <v>6</v>
      </c>
      <c r="B6" s="1">
        <v>18.899999999999999</v>
      </c>
      <c r="C6" s="1">
        <v>16</v>
      </c>
      <c r="D6" s="1">
        <v>18.57</v>
      </c>
      <c r="E6" s="26">
        <v>14</v>
      </c>
    </row>
    <row r="7" spans="1:5" ht="21.75" customHeight="1" thickBot="1" x14ac:dyDescent="0.3">
      <c r="A7" s="47"/>
      <c r="B7" s="11"/>
      <c r="C7" s="11"/>
      <c r="D7" s="11"/>
      <c r="E7" s="48"/>
    </row>
    <row r="8" spans="1:5" ht="21.75" customHeight="1" thickTop="1" x14ac:dyDescent="0.25">
      <c r="A8" s="27" t="s">
        <v>3</v>
      </c>
      <c r="B8" s="2">
        <f>IF(B3="","---",(MIN($B3:$E3)/B3)*B16)</f>
        <v>65.668946766912214</v>
      </c>
      <c r="C8" s="2">
        <f>IF(C3="","---",(MIN($B3:$E3)/C3)*B16)</f>
        <v>70.229131372475379</v>
      </c>
      <c r="D8" s="2">
        <f>IF(D3="","---",(MIN($B3:$E3)/D3)*B16)</f>
        <v>75</v>
      </c>
      <c r="E8" s="28">
        <f>IF(E3="","---",(MIN($B3:$E3)/E3)*B16)</f>
        <v>69.470270270270277</v>
      </c>
    </row>
    <row r="9" spans="1:5" ht="21.75" customHeight="1" x14ac:dyDescent="0.25">
      <c r="A9" s="25" t="s">
        <v>4</v>
      </c>
      <c r="B9" s="3">
        <f>IF(B4="","---",(MIN($B4:$E4)/B4)*B17)</f>
        <v>3.9999804243990296</v>
      </c>
      <c r="C9" s="3">
        <f>IF(C4="","---",(MIN($B4:$E4)/C4)*B17)</f>
        <v>0.66666340406650482</v>
      </c>
      <c r="D9" s="3">
        <f>IF(D4="","---",(MIN($B4:$E4)/D4)*B17)</f>
        <v>0.90908484228322295</v>
      </c>
      <c r="E9" s="29">
        <f>IF(E4="","---",(MIN($B4:$E4)/E4)*B17)</f>
        <v>5</v>
      </c>
    </row>
    <row r="10" spans="1:5" ht="21.75" customHeight="1" x14ac:dyDescent="0.25">
      <c r="A10" s="25" t="s">
        <v>5</v>
      </c>
      <c r="B10" s="3">
        <f>IF(B5="","---",(MIN($B5:$E5)/B5)*B18)</f>
        <v>5.454545454545455</v>
      </c>
      <c r="C10" s="3">
        <f>IF(C5="","---",(MIN($B5:$E5)/C5)*B18)</f>
        <v>3</v>
      </c>
      <c r="D10" s="3">
        <f>IF(D5="","---",(MIN($B5:$E5)/D5)*B18)</f>
        <v>6</v>
      </c>
      <c r="E10" s="29">
        <f>IF(E5="","---",(MIN($B5:$E5)/E5)*B18)</f>
        <v>15</v>
      </c>
    </row>
    <row r="11" spans="1:5" ht="21.75" customHeight="1" x14ac:dyDescent="0.25">
      <c r="A11" s="25" t="s">
        <v>6</v>
      </c>
      <c r="B11" s="3">
        <f>IF(B6="","---",(MIN($B6:$E6)/B6)*B19)</f>
        <v>3.7037037037037042</v>
      </c>
      <c r="C11" s="3">
        <f>IF(C6="","---",(MIN($B6:$E6)/C6)*B19)</f>
        <v>4.375</v>
      </c>
      <c r="D11" s="3">
        <f>IF(D6="","---",(MIN($B6:$E6)/D6)*B19)</f>
        <v>3.7695207323640281</v>
      </c>
      <c r="E11" s="29">
        <f>IF(E6="","---",(MIN($B6:$E6)/E6)*B19)</f>
        <v>5</v>
      </c>
    </row>
    <row r="12" spans="1:5" ht="21.75" customHeight="1" thickBot="1" x14ac:dyDescent="0.3">
      <c r="A12" s="30" t="s">
        <v>2</v>
      </c>
      <c r="B12" s="31">
        <f>SUM(B8:B11)</f>
        <v>78.827176349560403</v>
      </c>
      <c r="C12" s="31">
        <f>SUM(C8:C11)</f>
        <v>78.270794776541891</v>
      </c>
      <c r="D12" s="31">
        <f>SUM(D8:D11)</f>
        <v>85.67860557464725</v>
      </c>
      <c r="E12" s="53">
        <f>SUM(E8:E11)</f>
        <v>94.470270270270277</v>
      </c>
    </row>
    <row r="13" spans="1:5" ht="21.75" customHeight="1" thickTop="1" x14ac:dyDescent="0.25"/>
    <row r="14" spans="1:5" ht="21.75" customHeight="1" thickBot="1" x14ac:dyDescent="0.3">
      <c r="B14" s="4"/>
    </row>
    <row r="15" spans="1:5" ht="21.75" customHeight="1" thickTop="1" x14ac:dyDescent="0.25">
      <c r="A15" s="35"/>
      <c r="B15" s="36" t="s">
        <v>0</v>
      </c>
    </row>
    <row r="16" spans="1:5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E15" sqref="E15"/>
    </sheetView>
  </sheetViews>
  <sheetFormatPr defaultRowHeight="15" x14ac:dyDescent="0.25"/>
  <cols>
    <col min="1" max="1" width="73.7109375" customWidth="1"/>
    <col min="2" max="2" width="17.85546875" customWidth="1"/>
    <col min="3" max="3" width="16.28515625" customWidth="1"/>
    <col min="4" max="10" width="12.7109375" customWidth="1"/>
  </cols>
  <sheetData>
    <row r="1" spans="1:10" ht="21.75" customHeight="1" thickTop="1" thickBot="1" x14ac:dyDescent="0.3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1.75" customHeight="1" x14ac:dyDescent="0.25">
      <c r="A2" s="23" t="s">
        <v>1</v>
      </c>
      <c r="B2" s="10" t="s">
        <v>52</v>
      </c>
      <c r="C2" s="10" t="s">
        <v>58</v>
      </c>
      <c r="D2" s="10" t="s">
        <v>60</v>
      </c>
      <c r="E2" s="10" t="s">
        <v>61</v>
      </c>
      <c r="F2" s="10" t="s">
        <v>62</v>
      </c>
      <c r="G2" s="12" t="s">
        <v>63</v>
      </c>
      <c r="H2" s="12" t="s">
        <v>67</v>
      </c>
      <c r="I2" s="12" t="s">
        <v>68</v>
      </c>
      <c r="J2" s="45" t="s">
        <v>70</v>
      </c>
    </row>
    <row r="3" spans="1:10" ht="21.75" customHeight="1" x14ac:dyDescent="0.25">
      <c r="A3" s="25" t="s">
        <v>3</v>
      </c>
      <c r="B3" s="1">
        <v>263727</v>
      </c>
      <c r="C3" s="13">
        <v>120348</v>
      </c>
      <c r="D3" s="1">
        <v>247874.19</v>
      </c>
      <c r="E3" s="1">
        <v>304830.14</v>
      </c>
      <c r="F3" s="1">
        <v>237955.20000000001</v>
      </c>
      <c r="G3" s="1">
        <v>248555.71</v>
      </c>
      <c r="H3" s="1">
        <v>199553.49</v>
      </c>
      <c r="I3" s="1">
        <v>207559.44</v>
      </c>
      <c r="J3" s="26">
        <v>190895.72</v>
      </c>
    </row>
    <row r="4" spans="1:10" ht="21.75" customHeight="1" x14ac:dyDescent="0.25">
      <c r="A4" s="25" t="s">
        <v>4</v>
      </c>
      <c r="B4" s="1">
        <v>1560.38</v>
      </c>
      <c r="C4" s="1">
        <v>2600.64</v>
      </c>
      <c r="D4" s="1">
        <v>650.16</v>
      </c>
      <c r="E4" s="1">
        <v>5851.44</v>
      </c>
      <c r="F4" s="1">
        <v>10272.530000000001</v>
      </c>
      <c r="G4" s="1">
        <v>2600.64</v>
      </c>
      <c r="H4" s="1">
        <v>3900.96</v>
      </c>
      <c r="I4" s="1">
        <v>2860.7</v>
      </c>
      <c r="J4" s="26">
        <v>3107.76</v>
      </c>
    </row>
    <row r="5" spans="1:10" ht="21.75" customHeight="1" x14ac:dyDescent="0.25">
      <c r="A5" s="25" t="s">
        <v>5</v>
      </c>
      <c r="B5" s="1">
        <v>1559.09</v>
      </c>
      <c r="C5" s="1">
        <v>2598.48</v>
      </c>
      <c r="D5" s="1">
        <v>649.62</v>
      </c>
      <c r="E5" s="1">
        <v>3248.1</v>
      </c>
      <c r="F5" s="1">
        <v>4547.34</v>
      </c>
      <c r="G5" s="1">
        <v>2728.4</v>
      </c>
      <c r="H5" s="1">
        <v>2598.48</v>
      </c>
      <c r="I5" s="1">
        <v>1299.24</v>
      </c>
      <c r="J5" s="26">
        <v>1805.94</v>
      </c>
    </row>
    <row r="6" spans="1:10" ht="21.75" customHeight="1" x14ac:dyDescent="0.25">
      <c r="A6" s="25" t="s">
        <v>6</v>
      </c>
      <c r="B6" s="1">
        <v>20.100000000000001</v>
      </c>
      <c r="C6" s="1">
        <v>10</v>
      </c>
      <c r="D6" s="1">
        <v>18.899999999999999</v>
      </c>
      <c r="E6" s="1">
        <v>25</v>
      </c>
      <c r="F6" s="1">
        <v>30</v>
      </c>
      <c r="G6" s="1">
        <v>51.01</v>
      </c>
      <c r="H6" s="1">
        <v>16</v>
      </c>
      <c r="I6" s="1">
        <v>18.57</v>
      </c>
      <c r="J6" s="26">
        <v>35</v>
      </c>
    </row>
    <row r="7" spans="1:10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48"/>
    </row>
    <row r="8" spans="1:10" ht="21.75" customHeight="1" thickTop="1" x14ac:dyDescent="0.25">
      <c r="A8" s="27" t="s">
        <v>3</v>
      </c>
      <c r="B8" s="2">
        <f>IF(B3="","---",(MIN($B3:$J3)/B3)*B16)</f>
        <v>34.225164658908646</v>
      </c>
      <c r="C8" s="2">
        <f>IF(C3="","---",(MIN($B3:$J3)/C3)*B16)</f>
        <v>75</v>
      </c>
      <c r="D8" s="2">
        <f>IF(D3="","---",(MIN($B3:$J3)/D3)*B16)</f>
        <v>36.414037298518252</v>
      </c>
      <c r="E8" s="2">
        <f>IF(E3="","---",(MIN($B3:$J3)/E3)*B16)</f>
        <v>29.610260980098619</v>
      </c>
      <c r="F8" s="2">
        <f>IF(F3="","---",(MIN($B3:$J3)/F3)*B16)</f>
        <v>37.93193004397466</v>
      </c>
      <c r="G8" s="2">
        <f>IF(G3="","---",(MIN($B3:$J3)/G3)*B16)</f>
        <v>36.314192902669589</v>
      </c>
      <c r="H8" s="2">
        <f>IF(H3="","---",(MIN($B3:$J3)/H3)*B16)</f>
        <v>45.23148154412133</v>
      </c>
      <c r="I8" s="2">
        <f>IF(I3="","---",(MIN($B3:$J3)/I3)*B16)</f>
        <v>43.486819968294384</v>
      </c>
      <c r="J8" s="28">
        <f>IF(J3="","---",(MIN($B3:$J3)/J3)*B16)</f>
        <v>47.282883031636331</v>
      </c>
    </row>
    <row r="9" spans="1:10" ht="21.75" customHeight="1" x14ac:dyDescent="0.25">
      <c r="A9" s="25" t="s">
        <v>4</v>
      </c>
      <c r="B9" s="3">
        <f>IF(B4="","---",(MIN($B4:$J4)/B4)*B17)</f>
        <v>2.0833386739127646</v>
      </c>
      <c r="C9" s="3">
        <f>IF(C4="","---",(MIN($B4:$J4)/C4)*B17)</f>
        <v>1.25</v>
      </c>
      <c r="D9" s="3">
        <f>IF(D4="","---",(MIN($B4:$J4)/D4)*B17)</f>
        <v>5</v>
      </c>
      <c r="E9" s="3">
        <f>IF(E4="","---",(MIN($B4:$J4)/E4)*B17)</f>
        <v>0.55555555555555558</v>
      </c>
      <c r="F9" s="3">
        <f>IF(F4="","---",(MIN($B4:$J4)/F4)*B17)</f>
        <v>0.31645563459050496</v>
      </c>
      <c r="G9" s="3">
        <f>IF(G4="","---",(MIN($B4:$J4)/G4)*B17)</f>
        <v>1.25</v>
      </c>
      <c r="H9" s="3">
        <f>IF(H4="","---",(MIN($B4:$J4)/H4)*B17)</f>
        <v>0.83333333333333326</v>
      </c>
      <c r="I9" s="3">
        <f>IF(I4="","---",(MIN($B4:$J4)/I4)*B17)</f>
        <v>1.1363652252945085</v>
      </c>
      <c r="J9" s="29">
        <f>IF(J4="","---",(MIN($B4:$J4)/J4)*B17)</f>
        <v>1.0460267202100546</v>
      </c>
    </row>
    <row r="10" spans="1:10" ht="21.75" customHeight="1" x14ac:dyDescent="0.25">
      <c r="A10" s="25" t="s">
        <v>5</v>
      </c>
      <c r="B10" s="3">
        <f>IF(B5="","---",(MIN($B5:$J5)/B5)*B18)</f>
        <v>6.249991982502614</v>
      </c>
      <c r="C10" s="3">
        <f>IF(C5="","---",(MIN($B5:$J5)/C5)*B18)</f>
        <v>3.75</v>
      </c>
      <c r="D10" s="3">
        <f>IF(D5="","---",(MIN($B5:$J5)/D5)*B18)</f>
        <v>15</v>
      </c>
      <c r="E10" s="3">
        <f>IF(E5="","---",(MIN($B5:$J5)/E5)*B18)</f>
        <v>3</v>
      </c>
      <c r="F10" s="3">
        <f>IF(F5="","---",(MIN($B5:$J5)/F5)*B18)</f>
        <v>2.1428571428571428</v>
      </c>
      <c r="G10" s="3">
        <f>IF(G5="","---",(MIN($B5:$J5)/G5)*B18)</f>
        <v>3.5714338073596243</v>
      </c>
      <c r="H10" s="3">
        <f>IF(H5="","---",(MIN($B5:$J5)/H5)*B18)</f>
        <v>3.75</v>
      </c>
      <c r="I10" s="3">
        <f>IF(I5="","---",(MIN($B5:$J5)/I5)*B18)</f>
        <v>7.5</v>
      </c>
      <c r="J10" s="29">
        <f>IF(J5="","---",(MIN($B5:$J5)/J5)*B18)</f>
        <v>5.3956942091099371</v>
      </c>
    </row>
    <row r="11" spans="1:10" ht="21.75" customHeight="1" x14ac:dyDescent="0.25">
      <c r="A11" s="25" t="s">
        <v>6</v>
      </c>
      <c r="B11" s="3">
        <f>IF(B6="","---",(MIN($B6:$J6)/B6)*B19)</f>
        <v>2.4875621890547261</v>
      </c>
      <c r="C11" s="3">
        <f>IF(C6="","---",(MIN($B6:$J6)/C6)*B19)</f>
        <v>5</v>
      </c>
      <c r="D11" s="3">
        <f>IF(D6="","---",(MIN($B6:$J6)/D6)*B19)</f>
        <v>2.645502645502646</v>
      </c>
      <c r="E11" s="3">
        <f>IF(E6="","---",(MIN($B6:$J6)/E6)*B19)</f>
        <v>2</v>
      </c>
      <c r="F11" s="3">
        <f>IF(F6="","---",(MIN($B6:$J6)/F6)*B19)</f>
        <v>1.6666666666666665</v>
      </c>
      <c r="G11" s="3">
        <f>IF(G6="","---",(MIN($B6:$J6)/G6)*B19)</f>
        <v>0.98019996079200156</v>
      </c>
      <c r="H11" s="3">
        <f>IF(H6="","---",(MIN($B6:$J6)/H6)*B19)</f>
        <v>3.125</v>
      </c>
      <c r="I11" s="3">
        <f>IF(I6="","---",(MIN($B6:$J6)/I6)*B19)</f>
        <v>2.692514808831449</v>
      </c>
      <c r="J11" s="29">
        <f>IF(J6="","---",(MIN($B6:$J6)/J6)*B19)</f>
        <v>1.4285714285714284</v>
      </c>
    </row>
    <row r="12" spans="1:10" ht="21.75" customHeight="1" thickBot="1" x14ac:dyDescent="0.3">
      <c r="A12" s="30" t="s">
        <v>2</v>
      </c>
      <c r="B12" s="31">
        <f>SUM(B8:B11)</f>
        <v>45.046057504378751</v>
      </c>
      <c r="C12" s="32">
        <f>SUM(C8:C11)</f>
        <v>85</v>
      </c>
      <c r="D12" s="31">
        <f>SUM(D8:D11)</f>
        <v>59.059539944020898</v>
      </c>
      <c r="E12" s="31">
        <f>SUM(E8:E11)</f>
        <v>35.165816535654173</v>
      </c>
      <c r="F12" s="31">
        <f t="shared" ref="F12:J12" si="0">SUM(F8:F11)</f>
        <v>42.057909488088974</v>
      </c>
      <c r="G12" s="31">
        <f t="shared" si="0"/>
        <v>42.115826670821214</v>
      </c>
      <c r="H12" s="31">
        <f t="shared" si="0"/>
        <v>52.939814877454666</v>
      </c>
      <c r="I12" s="31">
        <f t="shared" si="0"/>
        <v>54.815700002420343</v>
      </c>
      <c r="J12" s="33">
        <f t="shared" si="0"/>
        <v>55.153175389527746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E18" sqref="E18"/>
    </sheetView>
  </sheetViews>
  <sheetFormatPr defaultRowHeight="15" x14ac:dyDescent="0.25"/>
  <cols>
    <col min="1" max="1" width="73.7109375" customWidth="1"/>
    <col min="2" max="2" width="20.140625" customWidth="1"/>
    <col min="3" max="3" width="16.5703125" customWidth="1"/>
    <col min="4" max="4" width="16" customWidth="1"/>
    <col min="5" max="5" width="19.42578125" customWidth="1"/>
  </cols>
  <sheetData>
    <row r="1" spans="1:5" ht="21.75" customHeight="1" thickTop="1" thickBot="1" x14ac:dyDescent="0.3">
      <c r="A1" s="49" t="s">
        <v>29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54</v>
      </c>
      <c r="C2" s="14" t="s">
        <v>58</v>
      </c>
      <c r="D2" s="10" t="s">
        <v>60</v>
      </c>
      <c r="E2" s="44" t="s">
        <v>68</v>
      </c>
    </row>
    <row r="3" spans="1:5" ht="21.75" customHeight="1" x14ac:dyDescent="0.25">
      <c r="A3" s="25" t="s">
        <v>3</v>
      </c>
      <c r="B3" s="1">
        <v>248934.9</v>
      </c>
      <c r="C3" s="1">
        <v>145044</v>
      </c>
      <c r="D3" s="1">
        <v>284088.49</v>
      </c>
      <c r="E3" s="26">
        <v>261419.4</v>
      </c>
    </row>
    <row r="4" spans="1:5" ht="21.75" customHeight="1" x14ac:dyDescent="0.25">
      <c r="A4" s="25" t="s">
        <v>4</v>
      </c>
      <c r="B4" s="1">
        <v>1080</v>
      </c>
      <c r="C4" s="1">
        <v>3240</v>
      </c>
      <c r="D4" s="1">
        <v>1080</v>
      </c>
      <c r="E4" s="26">
        <v>4752</v>
      </c>
    </row>
    <row r="5" spans="1:5" ht="21.75" customHeight="1" x14ac:dyDescent="0.25">
      <c r="A5" s="25" t="s">
        <v>5</v>
      </c>
      <c r="B5" s="1">
        <v>162</v>
      </c>
      <c r="C5" s="1">
        <v>1080</v>
      </c>
      <c r="D5" s="1">
        <v>594</v>
      </c>
      <c r="E5" s="26">
        <v>540</v>
      </c>
    </row>
    <row r="6" spans="1:5" ht="21.75" customHeight="1" x14ac:dyDescent="0.25">
      <c r="A6" s="25" t="s">
        <v>6</v>
      </c>
      <c r="B6" s="1">
        <v>21</v>
      </c>
      <c r="C6" s="1">
        <v>10</v>
      </c>
      <c r="D6" s="1">
        <v>18.899999999999999</v>
      </c>
      <c r="E6" s="26">
        <v>18.57</v>
      </c>
    </row>
    <row r="7" spans="1:5" ht="21.75" customHeight="1" thickBot="1" x14ac:dyDescent="0.3">
      <c r="A7" s="47"/>
      <c r="B7" s="11"/>
      <c r="C7" s="11"/>
      <c r="D7" s="11"/>
      <c r="E7" s="48"/>
    </row>
    <row r="8" spans="1:5" ht="21.75" customHeight="1" thickTop="1" x14ac:dyDescent="0.25">
      <c r="A8" s="27" t="s">
        <v>3</v>
      </c>
      <c r="B8" s="2">
        <f>IF(B3="","---",(MIN($B3:$E3)/B3)*B16)</f>
        <v>43.699376825025332</v>
      </c>
      <c r="C8" s="2">
        <f>IF(C3="","---",(MIN($B3:$E3)/C3)*B16)</f>
        <v>75</v>
      </c>
      <c r="D8" s="2">
        <f>IF(D3="","---",(MIN($B3:$E3)/D3)*B16)</f>
        <v>38.291942063545058</v>
      </c>
      <c r="E8" s="28">
        <f>IF(E3="","---",(MIN($B3:$E3)/E3)*B16)</f>
        <v>41.612443452934251</v>
      </c>
    </row>
    <row r="9" spans="1:5" ht="21.75" customHeight="1" x14ac:dyDescent="0.25">
      <c r="A9" s="25" t="s">
        <v>4</v>
      </c>
      <c r="B9" s="3">
        <f>IF(B4="","---",(MIN($B4:$E4)/B4)*B17)</f>
        <v>5</v>
      </c>
      <c r="C9" s="3">
        <f>IF(C4="","---",(MIN($B4:$E4)/C4)*B17)</f>
        <v>1.6666666666666665</v>
      </c>
      <c r="D9" s="3">
        <f>IF(D4="","---",(MIN($B4:$E4)/D4)*B17)</f>
        <v>5</v>
      </c>
      <c r="E9" s="29">
        <f>IF(E4="","---",(MIN($B4:$E4)/E4)*B17)</f>
        <v>1.1363636363636362</v>
      </c>
    </row>
    <row r="10" spans="1:5" ht="21.75" customHeight="1" x14ac:dyDescent="0.25">
      <c r="A10" s="25" t="s">
        <v>5</v>
      </c>
      <c r="B10" s="3">
        <f>IF(B5="","---",(MIN($B5:$E5)/B5)*B18)</f>
        <v>15</v>
      </c>
      <c r="C10" s="3">
        <f>IF(C5="","---",(MIN($B5:$E5)/C5)*B18)</f>
        <v>2.25</v>
      </c>
      <c r="D10" s="3">
        <f>IF(D5="","---",(MIN($B5:$E5)/D5)*B18)</f>
        <v>4.0909090909090908</v>
      </c>
      <c r="E10" s="29">
        <f>IF(E5="","---",(MIN($B5:$E5)/E5)*B18)</f>
        <v>4.5</v>
      </c>
    </row>
    <row r="11" spans="1:5" ht="21.75" customHeight="1" x14ac:dyDescent="0.25">
      <c r="A11" s="25" t="s">
        <v>6</v>
      </c>
      <c r="B11" s="3">
        <f>IF(B6="","---",(MIN($B6:$E6)/B6)*B19)</f>
        <v>2.3809523809523809</v>
      </c>
      <c r="C11" s="3">
        <f>IF(C6="","---",(MIN($B6:$E6)/C6)*B19)</f>
        <v>5</v>
      </c>
      <c r="D11" s="3">
        <f>IF(D6="","---",(MIN($B6:$E6)/D6)*B19)</f>
        <v>2.645502645502646</v>
      </c>
      <c r="E11" s="29">
        <f>IF(E6="","---",(MIN($B6:$E6)/E6)*B19)</f>
        <v>2.692514808831449</v>
      </c>
    </row>
    <row r="12" spans="1:5" ht="21.75" customHeight="1" thickBot="1" x14ac:dyDescent="0.3">
      <c r="A12" s="30" t="s">
        <v>2</v>
      </c>
      <c r="B12" s="31">
        <f>SUM(B8:B11)</f>
        <v>66.080329205977719</v>
      </c>
      <c r="C12" s="32">
        <f>SUM(C8:C11)</f>
        <v>83.916666666666671</v>
      </c>
      <c r="D12" s="31">
        <f>SUM(D8:D11)</f>
        <v>50.028353799956797</v>
      </c>
      <c r="E12" s="33">
        <f>SUM(E8:E11)</f>
        <v>49.941321898129331</v>
      </c>
    </row>
    <row r="13" spans="1:5" ht="21.75" customHeight="1" thickTop="1" x14ac:dyDescent="0.25"/>
    <row r="14" spans="1:5" ht="21.75" customHeight="1" thickBot="1" x14ac:dyDescent="0.3">
      <c r="B14" s="4"/>
    </row>
    <row r="15" spans="1:5" ht="21.75" customHeight="1" thickTop="1" x14ac:dyDescent="0.25">
      <c r="A15" s="35"/>
      <c r="B15" s="36" t="s">
        <v>0</v>
      </c>
    </row>
    <row r="16" spans="1:5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8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G19" sqref="G19"/>
    </sheetView>
  </sheetViews>
  <sheetFormatPr defaultRowHeight="15" x14ac:dyDescent="0.25"/>
  <cols>
    <col min="1" max="1" width="73.7109375" customWidth="1"/>
    <col min="2" max="2" width="16.140625" customWidth="1"/>
    <col min="3" max="3" width="14.42578125" customWidth="1"/>
    <col min="4" max="9" width="12.7109375" customWidth="1"/>
  </cols>
  <sheetData>
    <row r="1" spans="1:9" ht="21.75" customHeight="1" thickTop="1" thickBot="1" x14ac:dyDescent="0.3">
      <c r="A1" s="49" t="s">
        <v>30</v>
      </c>
      <c r="B1" s="50"/>
      <c r="C1" s="50"/>
      <c r="D1" s="50"/>
      <c r="E1" s="50"/>
      <c r="F1" s="50"/>
      <c r="G1" s="50"/>
      <c r="H1" s="50"/>
      <c r="I1" s="51"/>
    </row>
    <row r="2" spans="1:9" ht="21.75" customHeight="1" x14ac:dyDescent="0.25">
      <c r="A2" s="23" t="s">
        <v>1</v>
      </c>
      <c r="B2" s="10" t="s">
        <v>52</v>
      </c>
      <c r="C2" s="14" t="s">
        <v>58</v>
      </c>
      <c r="D2" s="10" t="s">
        <v>60</v>
      </c>
      <c r="E2" s="10" t="s">
        <v>61</v>
      </c>
      <c r="F2" s="10" t="s">
        <v>63</v>
      </c>
      <c r="G2" s="12" t="s">
        <v>67</v>
      </c>
      <c r="H2" s="12" t="s">
        <v>68</v>
      </c>
      <c r="I2" s="45" t="s">
        <v>70</v>
      </c>
    </row>
    <row r="3" spans="1:9" ht="21.75" customHeight="1" x14ac:dyDescent="0.25">
      <c r="A3" s="25" t="s">
        <v>3</v>
      </c>
      <c r="B3" s="1">
        <v>321252</v>
      </c>
      <c r="C3" s="1">
        <v>104724</v>
      </c>
      <c r="D3" s="1">
        <v>174399.84</v>
      </c>
      <c r="E3" s="1">
        <v>237417.33</v>
      </c>
      <c r="F3" s="1">
        <v>252563.43</v>
      </c>
      <c r="G3" s="1">
        <v>160511.60999999999</v>
      </c>
      <c r="H3" s="1">
        <v>163169.16</v>
      </c>
      <c r="I3" s="26">
        <v>143271.73000000001</v>
      </c>
    </row>
    <row r="4" spans="1:9" ht="21.75" customHeight="1" x14ac:dyDescent="0.25">
      <c r="A4" s="25" t="s">
        <v>4</v>
      </c>
      <c r="B4" s="1">
        <v>1209.17</v>
      </c>
      <c r="C4" s="1">
        <v>2015.28</v>
      </c>
      <c r="D4" s="1">
        <v>503.82</v>
      </c>
      <c r="E4" s="1">
        <v>4534.38</v>
      </c>
      <c r="F4" s="1">
        <v>2015.28</v>
      </c>
      <c r="G4" s="1">
        <v>3022.92</v>
      </c>
      <c r="H4" s="1">
        <v>2216.81</v>
      </c>
      <c r="I4" s="26">
        <v>2408.2600000000002</v>
      </c>
    </row>
    <row r="5" spans="1:9" ht="21.75" customHeight="1" x14ac:dyDescent="0.25">
      <c r="A5" s="25" t="s">
        <v>5</v>
      </c>
      <c r="B5" s="1">
        <v>495.07</v>
      </c>
      <c r="C5" s="1">
        <v>825.12</v>
      </c>
      <c r="D5" s="1">
        <v>453.82</v>
      </c>
      <c r="E5" s="1">
        <v>1031.4000000000001</v>
      </c>
      <c r="F5" s="1">
        <v>866.38</v>
      </c>
      <c r="G5" s="1">
        <v>825.12</v>
      </c>
      <c r="H5" s="1">
        <v>412.56</v>
      </c>
      <c r="I5" s="26">
        <v>573.46</v>
      </c>
    </row>
    <row r="6" spans="1:9" ht="21.75" customHeight="1" x14ac:dyDescent="0.25">
      <c r="A6" s="25" t="s">
        <v>6</v>
      </c>
      <c r="B6" s="1">
        <v>20.100000000000001</v>
      </c>
      <c r="C6" s="1">
        <v>10</v>
      </c>
      <c r="D6" s="1">
        <v>18.899999999999999</v>
      </c>
      <c r="E6" s="1">
        <v>25</v>
      </c>
      <c r="F6" s="1">
        <v>51.01</v>
      </c>
      <c r="G6" s="1">
        <v>16</v>
      </c>
      <c r="H6" s="1">
        <v>18.57</v>
      </c>
      <c r="I6" s="26">
        <v>35</v>
      </c>
    </row>
    <row r="7" spans="1:9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48"/>
    </row>
    <row r="8" spans="1:9" ht="21.75" customHeight="1" thickTop="1" x14ac:dyDescent="0.25">
      <c r="A8" s="27" t="s">
        <v>3</v>
      </c>
      <c r="B8" s="2">
        <f>IF(B3="","---",(MIN($B3:$I3)/B3)*B16)</f>
        <v>24.449030667513352</v>
      </c>
      <c r="C8" s="2">
        <f>IF(C3="","---",(MIN($B3:$I3)/C3)*B16)</f>
        <v>75</v>
      </c>
      <c r="D8" s="2">
        <f>IF(D3="","---",(MIN($B3:$I3)/D3)*B16)</f>
        <v>45.036165170793737</v>
      </c>
      <c r="E8" s="2">
        <f>IF(E3="","---",(MIN($B3:$I3)/E3)*B16)</f>
        <v>33.082252251762753</v>
      </c>
      <c r="F8" s="2">
        <f>IF(F3="","---",(MIN($B3:$I3)/F3)*B16)</f>
        <v>31.098326467929265</v>
      </c>
      <c r="G8" s="2">
        <f>IF(G3="","---",(MIN($B3:$I3)/G3)*B16)</f>
        <v>48.932908965276724</v>
      </c>
      <c r="H8" s="2">
        <f>IF(H3="","---",(MIN($B3:$I3)/H3)*B16)</f>
        <v>48.135934511153948</v>
      </c>
      <c r="I8" s="28">
        <f>IF(I3="","---",(MIN($B3:$I3)/I3)*B16)</f>
        <v>54.821003417771244</v>
      </c>
    </row>
    <row r="9" spans="1:9" ht="21.75" customHeight="1" x14ac:dyDescent="0.25">
      <c r="A9" s="25" t="s">
        <v>4</v>
      </c>
      <c r="B9" s="3">
        <f>IF(B4="","---",(MIN($B4:$I4)/B4)*B17)</f>
        <v>2.0833298874434529</v>
      </c>
      <c r="C9" s="3">
        <f>IF(C4="","---",(MIN($B4:$I4)/C4)*B17)</f>
        <v>1.25</v>
      </c>
      <c r="D9" s="3">
        <f>IF(D4="","---",(MIN($B4:$I4)/D4)*B17)</f>
        <v>5</v>
      </c>
      <c r="E9" s="3">
        <f>IF(E4="","---",(MIN($B4:$I4)/E4)*B17)</f>
        <v>0.55555555555555558</v>
      </c>
      <c r="F9" s="3">
        <f>IF(F4="","---",(MIN($B4:$I4)/F4)*B17)</f>
        <v>1.25</v>
      </c>
      <c r="G9" s="3">
        <f>IF(G4="","---",(MIN($B4:$I4)/G4)*B17)</f>
        <v>0.83333333333333326</v>
      </c>
      <c r="H9" s="3">
        <f>IF(H4="","---",(MIN($B4:$I4)/H4)*B17)</f>
        <v>1.13636261113943</v>
      </c>
      <c r="I9" s="29">
        <f>IF(I4="","---",(MIN($B4:$I4)/I4)*B17)</f>
        <v>1.0460249308629466</v>
      </c>
    </row>
    <row r="10" spans="1:9" ht="21.75" customHeight="1" x14ac:dyDescent="0.25">
      <c r="A10" s="25" t="s">
        <v>5</v>
      </c>
      <c r="B10" s="3">
        <f>IF(B5="","---",(MIN($B5:$I5)/B5)*B18)</f>
        <v>12.500050497909386</v>
      </c>
      <c r="C10" s="3">
        <f>IF(C5="","---",(MIN($B5:$I5)/C5)*B18)</f>
        <v>7.5</v>
      </c>
      <c r="D10" s="3">
        <f>IF(D5="","---",(MIN($B5:$I5)/D5)*B18)</f>
        <v>13.636243444537483</v>
      </c>
      <c r="E10" s="3">
        <f>IF(E5="","---",(MIN($B5:$I5)/E5)*B18)</f>
        <v>5.9999999999999991</v>
      </c>
      <c r="F10" s="3">
        <f>IF(F5="","---",(MIN($B5:$I5)/F5)*B18)</f>
        <v>7.142824164916088</v>
      </c>
      <c r="G10" s="3">
        <f>IF(G5="","---",(MIN($B5:$I5)/G5)*B18)</f>
        <v>7.5</v>
      </c>
      <c r="H10" s="3">
        <f>IF(H5="","---",(MIN($B5:$I5)/H5)*B18)</f>
        <v>15</v>
      </c>
      <c r="I10" s="29">
        <f>IF(I5="","---",(MIN($B5:$I5)/I5)*B18)</f>
        <v>10.791336797684233</v>
      </c>
    </row>
    <row r="11" spans="1:9" ht="21.75" customHeight="1" x14ac:dyDescent="0.25">
      <c r="A11" s="25" t="s">
        <v>6</v>
      </c>
      <c r="B11" s="3">
        <f>IF(B6="","---",(MIN($B6:$I6)/B6)*B19)</f>
        <v>2.4875621890547261</v>
      </c>
      <c r="C11" s="3">
        <f>IF(C6="","---",(MIN($B6:$I6)/C6)*B19)</f>
        <v>5</v>
      </c>
      <c r="D11" s="3">
        <f>IF(D6="","---",(MIN($B6:$I6)/D6)*B19)</f>
        <v>2.645502645502646</v>
      </c>
      <c r="E11" s="3">
        <f>IF(E6="","---",(MIN($B6:$I6)/E6)*B19)</f>
        <v>2</v>
      </c>
      <c r="F11" s="3">
        <f>IF(F6="","---",(MIN($B6:$I6)/F6)*B19)</f>
        <v>0.98019996079200156</v>
      </c>
      <c r="G11" s="3">
        <f>IF(G6="","---",(MIN($B6:$I6)/G6)*B19)</f>
        <v>3.125</v>
      </c>
      <c r="H11" s="3">
        <f>IF(H6="","---",(MIN($B6:$I6)/H6)*B19)</f>
        <v>2.692514808831449</v>
      </c>
      <c r="I11" s="29">
        <f>IF(I6="","---",(MIN($B6:$I6)/I6)*B19)</f>
        <v>1.4285714285714284</v>
      </c>
    </row>
    <row r="12" spans="1:9" ht="21.75" customHeight="1" thickBot="1" x14ac:dyDescent="0.3">
      <c r="A12" s="30" t="s">
        <v>2</v>
      </c>
      <c r="B12" s="31">
        <f>SUM(B8:B11)</f>
        <v>41.519973241920916</v>
      </c>
      <c r="C12" s="32">
        <f>SUM(C8:C11)</f>
        <v>88.75</v>
      </c>
      <c r="D12" s="31">
        <f>SUM(D8:D11)</f>
        <v>66.317911260833867</v>
      </c>
      <c r="E12" s="31">
        <f>SUM(E8:E11)</f>
        <v>41.63780780731831</v>
      </c>
      <c r="F12" s="31">
        <f t="shared" ref="F12:I12" si="0">SUM(F8:F11)</f>
        <v>40.471350593637354</v>
      </c>
      <c r="G12" s="31">
        <f t="shared" si="0"/>
        <v>60.391242298610059</v>
      </c>
      <c r="H12" s="31">
        <f t="shared" si="0"/>
        <v>66.964811931124828</v>
      </c>
      <c r="I12" s="33">
        <f t="shared" si="0"/>
        <v>68.086936574889862</v>
      </c>
    </row>
    <row r="13" spans="1:9" ht="21.75" customHeight="1" thickTop="1" x14ac:dyDescent="0.25"/>
    <row r="14" spans="1:9" ht="21.75" customHeight="1" thickBot="1" x14ac:dyDescent="0.3">
      <c r="B14" s="4"/>
    </row>
    <row r="15" spans="1:9" ht="21.75" customHeight="1" thickTop="1" x14ac:dyDescent="0.25">
      <c r="A15" s="35"/>
      <c r="B15" s="36" t="s">
        <v>0</v>
      </c>
    </row>
    <row r="16" spans="1:9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E15" sqref="E15"/>
    </sheetView>
  </sheetViews>
  <sheetFormatPr defaultRowHeight="15" x14ac:dyDescent="0.25"/>
  <cols>
    <col min="1" max="1" width="73.7109375" customWidth="1"/>
    <col min="2" max="2" width="17.28515625" customWidth="1"/>
    <col min="3" max="3" width="15.140625" customWidth="1"/>
    <col min="4" max="7" width="12.7109375" customWidth="1"/>
    <col min="8" max="8" width="15.140625" customWidth="1"/>
    <col min="9" max="10" width="12.7109375" customWidth="1"/>
  </cols>
  <sheetData>
    <row r="1" spans="1:10" ht="32.25" customHeight="1" thickTop="1" thickBot="1" x14ac:dyDescent="0.3">
      <c r="A1" s="40" t="s">
        <v>14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ht="21.75" customHeight="1" x14ac:dyDescent="0.25">
      <c r="A2" s="23" t="s">
        <v>1</v>
      </c>
      <c r="B2" s="10" t="s">
        <v>52</v>
      </c>
      <c r="C2" s="10" t="s">
        <v>57</v>
      </c>
      <c r="D2" s="14" t="s">
        <v>58</v>
      </c>
      <c r="E2" s="10" t="s">
        <v>60</v>
      </c>
      <c r="F2" s="10" t="s">
        <v>61</v>
      </c>
      <c r="G2" s="10" t="s">
        <v>62</v>
      </c>
      <c r="H2" s="10" t="s">
        <v>67</v>
      </c>
      <c r="I2" s="10" t="s">
        <v>68</v>
      </c>
      <c r="J2" s="44" t="s">
        <v>70</v>
      </c>
    </row>
    <row r="3" spans="1:10" ht="21.75" customHeight="1" x14ac:dyDescent="0.25">
      <c r="A3" s="25" t="s">
        <v>3</v>
      </c>
      <c r="B3" s="1">
        <f>249939+164355</f>
        <v>414294</v>
      </c>
      <c r="C3" s="1">
        <f>178678.47+153748.31</f>
        <v>332426.78000000003</v>
      </c>
      <c r="D3" s="1">
        <f>159192+49896</f>
        <v>209088</v>
      </c>
      <c r="E3" s="1">
        <v>313682.67</v>
      </c>
      <c r="F3" s="1">
        <f>236025.04+119435.74</f>
        <v>355460.78</v>
      </c>
      <c r="G3" s="1">
        <f>204427.8+145737.36</f>
        <v>350165.16</v>
      </c>
      <c r="H3" s="1">
        <v>385606.73</v>
      </c>
      <c r="I3" s="1">
        <f>171161.16+112543.2</f>
        <v>283704.36</v>
      </c>
      <c r="J3" s="26">
        <f>217841.57+177015.39</f>
        <v>394856.96000000002</v>
      </c>
    </row>
    <row r="4" spans="1:10" ht="21.75" customHeight="1" x14ac:dyDescent="0.25">
      <c r="A4" s="25" t="s">
        <v>4</v>
      </c>
      <c r="B4" s="1">
        <f>1701.65+1458</f>
        <v>3159.65</v>
      </c>
      <c r="C4" s="1">
        <f>709.02+607.5</f>
        <v>1316.52</v>
      </c>
      <c r="D4" s="1">
        <f>1418.04+1215</f>
        <v>2633.04</v>
      </c>
      <c r="E4" s="1">
        <v>1316.52</v>
      </c>
      <c r="F4" s="1">
        <f>6381.18+5467.5</f>
        <v>11848.68</v>
      </c>
      <c r="G4" s="1">
        <f>11202.52+9598.5</f>
        <v>20801.02</v>
      </c>
      <c r="H4" s="1">
        <v>7899.12</v>
      </c>
      <c r="I4" s="1">
        <f>3119.69+2673</f>
        <v>5792.6900000000005</v>
      </c>
      <c r="J4" s="26">
        <f>3530.92+3025.35</f>
        <v>6556.27</v>
      </c>
    </row>
    <row r="5" spans="1:10" ht="21.75" customHeight="1" x14ac:dyDescent="0.25">
      <c r="A5" s="25" t="s">
        <v>5</v>
      </c>
      <c r="B5" s="1">
        <f>1065.31+912.38</f>
        <v>1977.69</v>
      </c>
      <c r="C5" s="1">
        <f>443.88+380.16</f>
        <v>824.04</v>
      </c>
      <c r="D5" s="1">
        <f>1775.52+1520.64</f>
        <v>3296.16</v>
      </c>
      <c r="E5" s="1">
        <v>1812.89</v>
      </c>
      <c r="F5" s="1">
        <f>2219.4+1900.8</f>
        <v>4120.2</v>
      </c>
      <c r="G5" s="1">
        <f>3107.16+2661.12</f>
        <v>5768.28</v>
      </c>
      <c r="H5" s="1">
        <v>3296.16</v>
      </c>
      <c r="I5" s="1">
        <f>887.76+760.32</f>
        <v>1648.08</v>
      </c>
      <c r="J5" s="26">
        <f>1233.99+1056.84</f>
        <v>2290.83</v>
      </c>
    </row>
    <row r="6" spans="1:10" ht="21.75" customHeight="1" x14ac:dyDescent="0.25">
      <c r="A6" s="25" t="s">
        <v>6</v>
      </c>
      <c r="B6" s="1">
        <v>20.100000000000001</v>
      </c>
      <c r="C6" s="1">
        <v>18</v>
      </c>
      <c r="D6" s="1">
        <v>10</v>
      </c>
      <c r="E6" s="1">
        <v>18.899999999999999</v>
      </c>
      <c r="F6" s="1">
        <v>25</v>
      </c>
      <c r="G6" s="1">
        <v>30</v>
      </c>
      <c r="H6" s="1">
        <v>16</v>
      </c>
      <c r="I6" s="1">
        <v>18.57</v>
      </c>
      <c r="J6" s="26">
        <v>35</v>
      </c>
    </row>
    <row r="7" spans="1:10" ht="21.75" customHeight="1" thickBot="1" x14ac:dyDescent="0.3">
      <c r="A7" s="61"/>
      <c r="B7" s="62"/>
      <c r="C7" s="62"/>
      <c r="D7" s="62"/>
      <c r="E7" s="62"/>
      <c r="F7" s="62"/>
      <c r="G7" s="62"/>
      <c r="H7" s="62"/>
      <c r="I7" s="62"/>
      <c r="J7" s="63"/>
    </row>
    <row r="8" spans="1:10" ht="21.75" customHeight="1" thickTop="1" x14ac:dyDescent="0.25">
      <c r="A8" s="27" t="s">
        <v>3</v>
      </c>
      <c r="B8" s="2">
        <f>IF(B3="","---",(MIN($B3:$J3)/B3)*B16)</f>
        <v>37.85138090341642</v>
      </c>
      <c r="C8" s="2">
        <f>IF(C3="","---",(MIN($B3:$J3)/C3)*B16)</f>
        <v>47.173094778946506</v>
      </c>
      <c r="D8" s="2">
        <f>IF(D3="","---",(MIN($B3:$J3)/D3)*B16)</f>
        <v>75</v>
      </c>
      <c r="E8" s="2">
        <f>IF(E3="","---",(MIN($B3:$J3)/E3)*B16)</f>
        <v>49.991923366375325</v>
      </c>
      <c r="F8" s="2">
        <f>IF(F3="","---",(MIN($B3:$J3)/F3)*B16)</f>
        <v>44.116259464686927</v>
      </c>
      <c r="G8" s="2">
        <f>IF(G3="","---",(MIN($B3:$J3)/G3)*B16)</f>
        <v>44.783438763582311</v>
      </c>
      <c r="H8" s="2">
        <f>IF(H3="","---",(MIN($B3:$J3)/H3)*B16)</f>
        <v>40.667340012452584</v>
      </c>
      <c r="I8" s="2">
        <f>IF(I3="","---",(MIN($B3:$J3)/I3)*B16)</f>
        <v>55.274441323355063</v>
      </c>
      <c r="J8" s="28">
        <f>IF(J3="","---",(MIN($B3:$J3)/J3)*B16)</f>
        <v>39.714634889555953</v>
      </c>
    </row>
    <row r="9" spans="1:10" ht="21.75" customHeight="1" x14ac:dyDescent="0.25">
      <c r="A9" s="25" t="s">
        <v>4</v>
      </c>
      <c r="B9" s="3">
        <f>IF(B4="","---",(MIN($B4:$J4)/B4)*B17)</f>
        <v>2.0833320146218726</v>
      </c>
      <c r="C9" s="3">
        <f>IF(C4="","---",(MIN($B4:$J4)/C4)*B17)</f>
        <v>5</v>
      </c>
      <c r="D9" s="3">
        <f>IF(D4="","---",(MIN($B4:$J4)/D4)*B17)</f>
        <v>2.5</v>
      </c>
      <c r="E9" s="3">
        <f>IF(E4="","---",(MIN($B4:$J4)/E4)*B17)</f>
        <v>5</v>
      </c>
      <c r="F9" s="3">
        <f>IF(F4="","---",(MIN($B4:$J4)/F4)*B17)</f>
        <v>0.55555555555555558</v>
      </c>
      <c r="G9" s="3">
        <f>IF(G4="","---",(MIN($B4:$J4)/G4)*B17)</f>
        <v>0.31645563534865118</v>
      </c>
      <c r="H9" s="3">
        <f>IF(H4="","---",(MIN($B4:$J4)/H4)*B17)</f>
        <v>0.83333333333333326</v>
      </c>
      <c r="I9" s="3">
        <f>IF(I4="","---",(MIN($B4:$J4)/I4)*B17)</f>
        <v>1.1363632440196176</v>
      </c>
      <c r="J9" s="29">
        <f>IF(J4="","---",(MIN($B4:$J4)/J4)*B17)</f>
        <v>1.0040160030017067</v>
      </c>
    </row>
    <row r="10" spans="1:10" ht="21.75" customHeight="1" x14ac:dyDescent="0.25">
      <c r="A10" s="25" t="s">
        <v>5</v>
      </c>
      <c r="B10" s="3">
        <f>IF(B5="","---",(MIN($B5:$J5)/B5)*B18)</f>
        <v>6.2500189615157069</v>
      </c>
      <c r="C10" s="3">
        <f>IF(C5="","---",(MIN($B5:$J5)/C5)*B18)</f>
        <v>15</v>
      </c>
      <c r="D10" s="3">
        <f>IF(D5="","---",(MIN($B5:$J5)/D5)*B18)</f>
        <v>3.75</v>
      </c>
      <c r="E10" s="3">
        <f>IF(E5="","---",(MIN($B5:$J5)/E5)*B18)</f>
        <v>6.8181742962893495</v>
      </c>
      <c r="F10" s="3">
        <f>IF(F5="","---",(MIN($B5:$J5)/F5)*B18)</f>
        <v>3</v>
      </c>
      <c r="G10" s="3">
        <f>IF(G5="","---",(MIN($B5:$J5)/G5)*B18)</f>
        <v>2.1428571428571428</v>
      </c>
      <c r="H10" s="3">
        <f>IF(H5="","---",(MIN($B5:$J5)/H5)*B18)</f>
        <v>3.75</v>
      </c>
      <c r="I10" s="3">
        <f>IF(I5="","---",(MIN($B5:$J5)/I5)*B18)</f>
        <v>7.5</v>
      </c>
      <c r="J10" s="29">
        <f>IF(J5="","---",(MIN($B5:$J5)/J5)*B18)</f>
        <v>5.3956862796453686</v>
      </c>
    </row>
    <row r="11" spans="1:10" ht="21.75" customHeight="1" x14ac:dyDescent="0.25">
      <c r="A11" s="25" t="s">
        <v>6</v>
      </c>
      <c r="B11" s="3">
        <f>IF(B6="","---",(MIN($B6:$J6)/B6)*B19)</f>
        <v>2.4875621890547261</v>
      </c>
      <c r="C11" s="3">
        <f>IF(C6="","---",(MIN($B6:$J6)/C6)*B19)</f>
        <v>2.7777777777777777</v>
      </c>
      <c r="D11" s="3">
        <f>IF(D6="","---",(MIN($B6:$J6)/D6)*B19)</f>
        <v>5</v>
      </c>
      <c r="E11" s="3">
        <f>IF(E6="","---",(MIN($B6:$J6)/E6)*B19)</f>
        <v>2.645502645502646</v>
      </c>
      <c r="F11" s="3">
        <f>IF(F6="","---",(MIN($B6:$J6)/F6)*B19)</f>
        <v>2</v>
      </c>
      <c r="G11" s="3">
        <f>IF(G6="","---",(MIN($B6:$J6)/G6)*B19)</f>
        <v>1.6666666666666665</v>
      </c>
      <c r="H11" s="3">
        <f>IF(H6="","---",(MIN($B6:$J6)/H6)*B19)</f>
        <v>3.125</v>
      </c>
      <c r="I11" s="3">
        <f>IF(I6="","---",(MIN($B6:$J6)/I6)*B19)</f>
        <v>2.692514808831449</v>
      </c>
      <c r="J11" s="29">
        <f>IF(J6="","---",(MIN($B6:$J6)/J6)*B19)</f>
        <v>1.4285714285714284</v>
      </c>
    </row>
    <row r="12" spans="1:10" ht="21.75" customHeight="1" thickBot="1" x14ac:dyDescent="0.3">
      <c r="A12" s="30" t="s">
        <v>2</v>
      </c>
      <c r="B12" s="31">
        <f>SUM(B8:B11)</f>
        <v>48.672294068608728</v>
      </c>
      <c r="C12" s="31">
        <f>SUM(C8:C11)</f>
        <v>69.950872556724278</v>
      </c>
      <c r="D12" s="32">
        <f>SUM(D8:D11)</f>
        <v>86.25</v>
      </c>
      <c r="E12" s="31">
        <f>SUM(E8:E11)</f>
        <v>64.45560030816732</v>
      </c>
      <c r="F12" s="31">
        <f t="shared" ref="F12:J12" si="0">SUM(F8:F11)</f>
        <v>49.671815020242484</v>
      </c>
      <c r="G12" s="31">
        <f t="shared" si="0"/>
        <v>48.909418208454774</v>
      </c>
      <c r="H12" s="31">
        <f t="shared" si="0"/>
        <v>48.37567334578592</v>
      </c>
      <c r="I12" s="31">
        <f t="shared" si="0"/>
        <v>66.60331937620613</v>
      </c>
      <c r="J12" s="33">
        <f t="shared" si="0"/>
        <v>47.54290860077446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15.75" thickTop="1" x14ac:dyDescent="0.25">
      <c r="A20" s="5"/>
      <c r="B20" s="34"/>
      <c r="C20" s="5"/>
    </row>
  </sheetData>
  <mergeCells count="1">
    <mergeCell ref="A7:J7"/>
  </mergeCells>
  <pageMargins left="0.7" right="0.7" top="0.75" bottom="0.75" header="0.3" footer="0.3"/>
  <pageSetup paperSize="9" scale="6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G13" sqref="G13"/>
    </sheetView>
  </sheetViews>
  <sheetFormatPr defaultRowHeight="15" x14ac:dyDescent="0.25"/>
  <cols>
    <col min="1" max="1" width="73.7109375" customWidth="1"/>
    <col min="2" max="9" width="12.7109375" customWidth="1"/>
  </cols>
  <sheetData>
    <row r="1" spans="1:9" ht="21.75" customHeight="1" thickTop="1" thickBot="1" x14ac:dyDescent="0.3">
      <c r="A1" s="49" t="s">
        <v>31</v>
      </c>
      <c r="B1" s="50"/>
      <c r="C1" s="50"/>
      <c r="D1" s="50"/>
      <c r="E1" s="50"/>
      <c r="F1" s="50"/>
      <c r="G1" s="50"/>
      <c r="H1" s="50"/>
      <c r="I1" s="51"/>
    </row>
    <row r="2" spans="1:9" ht="21.75" customHeight="1" x14ac:dyDescent="0.25">
      <c r="A2" s="23" t="s">
        <v>1</v>
      </c>
      <c r="B2" s="10" t="s">
        <v>51</v>
      </c>
      <c r="C2" s="14" t="s">
        <v>60</v>
      </c>
      <c r="D2" s="10" t="s">
        <v>61</v>
      </c>
      <c r="E2" s="10" t="s">
        <v>62</v>
      </c>
      <c r="F2" s="10" t="s">
        <v>63</v>
      </c>
      <c r="G2" s="12" t="s">
        <v>67</v>
      </c>
      <c r="H2" s="12" t="s">
        <v>68</v>
      </c>
      <c r="I2" s="45" t="s">
        <v>70</v>
      </c>
    </row>
    <row r="3" spans="1:9" ht="21.75" customHeight="1" x14ac:dyDescent="0.25">
      <c r="A3" s="25" t="s">
        <v>3</v>
      </c>
      <c r="B3" s="1">
        <v>317139.88</v>
      </c>
      <c r="C3" s="1">
        <v>190636.65</v>
      </c>
      <c r="D3" s="1">
        <v>233515.85</v>
      </c>
      <c r="E3" s="1">
        <v>261297.6</v>
      </c>
      <c r="F3" s="1">
        <v>347888.93</v>
      </c>
      <c r="G3" s="1">
        <v>257603.89</v>
      </c>
      <c r="H3" s="1">
        <v>227815.2</v>
      </c>
      <c r="I3" s="26">
        <v>268901.28999999998</v>
      </c>
    </row>
    <row r="4" spans="1:9" ht="21.75" customHeight="1" x14ac:dyDescent="0.25">
      <c r="A4" s="25" t="s">
        <v>4</v>
      </c>
      <c r="B4" s="1">
        <v>6065.28</v>
      </c>
      <c r="C4" s="1">
        <v>777.6</v>
      </c>
      <c r="D4" s="1">
        <v>6998.4</v>
      </c>
      <c r="E4" s="1">
        <v>12286.08</v>
      </c>
      <c r="F4" s="1">
        <v>3110.4</v>
      </c>
      <c r="G4" s="1">
        <v>4665.6000000000004</v>
      </c>
      <c r="H4" s="1">
        <v>3421.44</v>
      </c>
      <c r="I4" s="26">
        <v>3716.93</v>
      </c>
    </row>
    <row r="5" spans="1:9" ht="21.75" customHeight="1" x14ac:dyDescent="0.25">
      <c r="A5" s="25" t="s">
        <v>5</v>
      </c>
      <c r="B5" s="1">
        <v>1513.73</v>
      </c>
      <c r="C5" s="1">
        <v>1036.8</v>
      </c>
      <c r="D5" s="1">
        <v>5184</v>
      </c>
      <c r="E5" s="1">
        <v>7257.6</v>
      </c>
      <c r="F5" s="1">
        <v>4354.5600000000004</v>
      </c>
      <c r="G5" s="1">
        <v>4147.2</v>
      </c>
      <c r="H5" s="1">
        <v>2073.6</v>
      </c>
      <c r="I5" s="26">
        <v>2882.3</v>
      </c>
    </row>
    <row r="6" spans="1:9" ht="21.75" customHeight="1" x14ac:dyDescent="0.25">
      <c r="A6" s="25" t="s">
        <v>6</v>
      </c>
      <c r="B6" s="1">
        <v>20.25</v>
      </c>
      <c r="C6" s="1">
        <v>18.899999999999999</v>
      </c>
      <c r="D6" s="1">
        <v>25</v>
      </c>
      <c r="E6" s="1">
        <v>30</v>
      </c>
      <c r="F6" s="1">
        <v>51.01</v>
      </c>
      <c r="G6" s="1">
        <v>16</v>
      </c>
      <c r="H6" s="1">
        <v>18.57</v>
      </c>
      <c r="I6" s="26">
        <v>35</v>
      </c>
    </row>
    <row r="7" spans="1:9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48"/>
    </row>
    <row r="8" spans="1:9" ht="21.75" customHeight="1" thickTop="1" x14ac:dyDescent="0.25">
      <c r="A8" s="27" t="s">
        <v>3</v>
      </c>
      <c r="B8" s="2">
        <f>IF(B3="","---",(MIN($B3:$I3)/B3)*B16)</f>
        <v>45.083414769533235</v>
      </c>
      <c r="C8" s="2">
        <f>IF(C3="","---",(MIN($B3:$I3)/C3)*B16)</f>
        <v>75</v>
      </c>
      <c r="D8" s="2">
        <f>IF(D3="","---",(MIN($B3:$I3)/D3)*B16)</f>
        <v>61.228172520195095</v>
      </c>
      <c r="E8" s="2">
        <f>IF(E3="","---",(MIN($B3:$I3)/E3)*B16)</f>
        <v>54.718255161930301</v>
      </c>
      <c r="F8" s="2">
        <f>IF(F3="","---",(MIN($B3:$I3)/F3)*B16)</f>
        <v>41.098602217667576</v>
      </c>
      <c r="G8" s="2">
        <f>IF(G3="","---",(MIN($B3:$I3)/G3)*B16)</f>
        <v>55.502844891045704</v>
      </c>
      <c r="H8" s="2">
        <f>IF(H3="","---",(MIN($B3:$I3)/H3)*B16)</f>
        <v>62.760293211339715</v>
      </c>
      <c r="I8" s="28">
        <f>IF(I3="","---",(MIN($B3:$I3)/I3)*B16)</f>
        <v>53.170993527029935</v>
      </c>
    </row>
    <row r="9" spans="1:9" ht="21.75" customHeight="1" x14ac:dyDescent="0.25">
      <c r="A9" s="25" t="s">
        <v>4</v>
      </c>
      <c r="B9" s="3">
        <f>IF(B4="","---",(MIN($B4:$I4)/B4)*B17)</f>
        <v>0.64102564102564108</v>
      </c>
      <c r="C9" s="3">
        <f>IF(C4="","---",(MIN($B4:$I4)/C4)*B17)</f>
        <v>5</v>
      </c>
      <c r="D9" s="3">
        <f>IF(D4="","---",(MIN($B4:$I4)/D4)*B17)</f>
        <v>0.55555555555555558</v>
      </c>
      <c r="E9" s="3">
        <f>IF(E4="","---",(MIN($B4:$I4)/E4)*B17)</f>
        <v>0.31645569620253167</v>
      </c>
      <c r="F9" s="3">
        <f>IF(F4="","---",(MIN($B4:$I4)/F4)*B17)</f>
        <v>1.25</v>
      </c>
      <c r="G9" s="3">
        <f>IF(G4="","---",(MIN($B4:$I4)/G4)*B17)</f>
        <v>0.83333333333333326</v>
      </c>
      <c r="H9" s="3">
        <f>IF(H4="","---",(MIN($B4:$I4)/H4)*B17)</f>
        <v>1.1363636363636362</v>
      </c>
      <c r="I9" s="29">
        <f>IF(I4="","---",(MIN($B4:$I4)/I4)*B17)</f>
        <v>1.0460245417589249</v>
      </c>
    </row>
    <row r="10" spans="1:9" ht="21.75" customHeight="1" x14ac:dyDescent="0.25">
      <c r="A10" s="25" t="s">
        <v>5</v>
      </c>
      <c r="B10" s="3">
        <f>IF(B5="","---",(MIN($B5:$I5)/B5)*B18)</f>
        <v>10.273959028360407</v>
      </c>
      <c r="C10" s="3">
        <f>IF(C5="","---",(MIN($B5:$I5)/C5)*B18)</f>
        <v>15</v>
      </c>
      <c r="D10" s="3">
        <f>IF(D5="","---",(MIN($B5:$I5)/D5)*B18)</f>
        <v>2.9999999999999996</v>
      </c>
      <c r="E10" s="3">
        <f>IF(E5="","---",(MIN($B5:$I5)/E5)*B18)</f>
        <v>2.1428571428571428</v>
      </c>
      <c r="F10" s="3">
        <f>IF(F5="","---",(MIN($B5:$I5)/F5)*B18)</f>
        <v>3.5714285714285707</v>
      </c>
      <c r="G10" s="3">
        <f>IF(G5="","---",(MIN($B5:$I5)/G5)*B18)</f>
        <v>3.75</v>
      </c>
      <c r="H10" s="3">
        <f>IF(H5="","---",(MIN($B5:$I5)/H5)*B18)</f>
        <v>7.5</v>
      </c>
      <c r="I10" s="29">
        <f>IF(I5="","---",(MIN($B5:$I5)/I5)*B18)</f>
        <v>5.3956909412621856</v>
      </c>
    </row>
    <row r="11" spans="1:9" ht="21.75" customHeight="1" x14ac:dyDescent="0.25">
      <c r="A11" s="25" t="s">
        <v>6</v>
      </c>
      <c r="B11" s="3">
        <f>IF(B6="","---",(MIN($B6:$I6)/B6)*B19)</f>
        <v>3.9506172839506171</v>
      </c>
      <c r="C11" s="3">
        <f>IF(C6="","---",(MIN($B6:$I6)/C6)*B19)</f>
        <v>4.2328042328042335</v>
      </c>
      <c r="D11" s="3">
        <f>IF(D6="","---",(MIN($B6:$I6)/D6)*B19)</f>
        <v>3.2</v>
      </c>
      <c r="E11" s="3">
        <f>IF(E6="","---",(MIN($B6:$I6)/E6)*B19)</f>
        <v>2.6666666666666665</v>
      </c>
      <c r="F11" s="3">
        <f>IF(F6="","---",(MIN($B6:$I6)/F6)*B19)</f>
        <v>1.5683199372672028</v>
      </c>
      <c r="G11" s="3">
        <f>IF(G6="","---",(MIN($B6:$I6)/G6)*B19)</f>
        <v>5</v>
      </c>
      <c r="H11" s="3">
        <f>IF(H6="","---",(MIN($B6:$I6)/H6)*B19)</f>
        <v>4.3080236941303172</v>
      </c>
      <c r="I11" s="29">
        <f>IF(I6="","---",(MIN($B6:$I6)/I6)*B19)</f>
        <v>2.2857142857142856</v>
      </c>
    </row>
    <row r="12" spans="1:9" ht="21.75" customHeight="1" thickBot="1" x14ac:dyDescent="0.3">
      <c r="A12" s="30" t="s">
        <v>2</v>
      </c>
      <c r="B12" s="31">
        <f>SUM(B8:B11)</f>
        <v>59.949016722869899</v>
      </c>
      <c r="C12" s="32">
        <f>SUM(C8:C11)</f>
        <v>99.232804232804227</v>
      </c>
      <c r="D12" s="31">
        <f>SUM(D8:D11)</f>
        <v>67.983728075750648</v>
      </c>
      <c r="E12" s="31">
        <f>SUM(E8:E11)</f>
        <v>59.844234667656643</v>
      </c>
      <c r="F12" s="31">
        <f t="shared" ref="F12:I12" si="0">SUM(F8:F11)</f>
        <v>47.48835072636335</v>
      </c>
      <c r="G12" s="31">
        <f t="shared" si="0"/>
        <v>65.08617822437904</v>
      </c>
      <c r="H12" s="31">
        <f t="shared" si="0"/>
        <v>75.704680541833667</v>
      </c>
      <c r="I12" s="33">
        <f t="shared" si="0"/>
        <v>61.898423295765333</v>
      </c>
    </row>
    <row r="13" spans="1:9" ht="21.75" customHeight="1" thickTop="1" x14ac:dyDescent="0.25"/>
    <row r="14" spans="1:9" ht="21.75" customHeight="1" thickBot="1" x14ac:dyDescent="0.3">
      <c r="B14" s="4"/>
    </row>
    <row r="15" spans="1:9" ht="21.75" customHeight="1" thickTop="1" x14ac:dyDescent="0.25">
      <c r="A15" s="35"/>
      <c r="B15" s="36" t="s">
        <v>0</v>
      </c>
    </row>
    <row r="16" spans="1:9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4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G15" sqref="G15"/>
    </sheetView>
  </sheetViews>
  <sheetFormatPr defaultRowHeight="15" x14ac:dyDescent="0.25"/>
  <cols>
    <col min="1" max="1" width="73.7109375" customWidth="1"/>
    <col min="2" max="2" width="18" customWidth="1"/>
    <col min="3" max="6" width="12.7109375" customWidth="1"/>
    <col min="7" max="7" width="15.7109375" customWidth="1"/>
    <col min="8" max="10" width="12.7109375" customWidth="1"/>
  </cols>
  <sheetData>
    <row r="1" spans="1:10" ht="21.75" customHeight="1" thickTop="1" thickBot="1" x14ac:dyDescent="0.3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1.75" customHeight="1" x14ac:dyDescent="0.25">
      <c r="A2" s="23" t="s">
        <v>1</v>
      </c>
      <c r="B2" s="10" t="s">
        <v>57</v>
      </c>
      <c r="C2" s="10" t="s">
        <v>60</v>
      </c>
      <c r="D2" s="10" t="s">
        <v>61</v>
      </c>
      <c r="E2" s="10" t="s">
        <v>62</v>
      </c>
      <c r="F2" s="10" t="s">
        <v>63</v>
      </c>
      <c r="G2" s="10" t="s">
        <v>67</v>
      </c>
      <c r="H2" s="10" t="s">
        <v>68</v>
      </c>
      <c r="I2" s="14" t="s">
        <v>69</v>
      </c>
      <c r="J2" s="44" t="s">
        <v>70</v>
      </c>
    </row>
    <row r="3" spans="1:10" ht="21.75" customHeight="1" x14ac:dyDescent="0.25">
      <c r="A3" s="25" t="s">
        <v>3</v>
      </c>
      <c r="B3" s="1">
        <v>190013.51</v>
      </c>
      <c r="C3" s="1">
        <v>184459.92</v>
      </c>
      <c r="D3" s="1">
        <v>211402.44</v>
      </c>
      <c r="E3" s="1">
        <v>189756.36</v>
      </c>
      <c r="F3" s="1">
        <v>252039.86</v>
      </c>
      <c r="G3" s="1">
        <v>148899.51999999999</v>
      </c>
      <c r="H3" s="1">
        <v>145867.68</v>
      </c>
      <c r="I3" s="1">
        <v>122814</v>
      </c>
      <c r="J3" s="26">
        <v>150546.54</v>
      </c>
    </row>
    <row r="4" spans="1:10" ht="21.75" customHeight="1" x14ac:dyDescent="0.25">
      <c r="A4" s="25" t="s">
        <v>4</v>
      </c>
      <c r="B4" s="1">
        <v>572.4</v>
      </c>
      <c r="C4" s="1">
        <v>243</v>
      </c>
      <c r="D4" s="1">
        <v>2187</v>
      </c>
      <c r="E4" s="1">
        <v>3839.4</v>
      </c>
      <c r="F4" s="1">
        <v>972</v>
      </c>
      <c r="G4" s="1">
        <v>1458</v>
      </c>
      <c r="H4" s="1">
        <v>1069.2</v>
      </c>
      <c r="I4" s="1">
        <v>194.4</v>
      </c>
      <c r="J4" s="26">
        <v>1161.54</v>
      </c>
    </row>
    <row r="5" spans="1:10" ht="21.75" customHeight="1" x14ac:dyDescent="0.25">
      <c r="A5" s="25" t="s">
        <v>5</v>
      </c>
      <c r="B5" s="1">
        <v>319.14</v>
      </c>
      <c r="C5" s="1">
        <v>594</v>
      </c>
      <c r="D5" s="1">
        <v>1350</v>
      </c>
      <c r="E5" s="1">
        <v>1890</v>
      </c>
      <c r="F5" s="1">
        <v>1134</v>
      </c>
      <c r="G5" s="1">
        <v>1080</v>
      </c>
      <c r="H5" s="1">
        <v>540</v>
      </c>
      <c r="I5" s="1">
        <v>216</v>
      </c>
      <c r="J5" s="26">
        <v>750.6</v>
      </c>
    </row>
    <row r="6" spans="1:10" ht="21.75" customHeight="1" x14ac:dyDescent="0.25">
      <c r="A6" s="25" t="s">
        <v>6</v>
      </c>
      <c r="B6" s="1">
        <v>18</v>
      </c>
      <c r="C6" s="1">
        <v>18.899999999999999</v>
      </c>
      <c r="D6" s="1">
        <v>25</v>
      </c>
      <c r="E6" s="1">
        <v>30</v>
      </c>
      <c r="F6" s="1">
        <v>51.01</v>
      </c>
      <c r="G6" s="1">
        <v>16</v>
      </c>
      <c r="H6" s="1">
        <v>18.57</v>
      </c>
      <c r="I6" s="1">
        <v>14</v>
      </c>
      <c r="J6" s="26">
        <v>35</v>
      </c>
    </row>
    <row r="7" spans="1:10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48"/>
    </row>
    <row r="8" spans="1:10" ht="21.75" customHeight="1" thickTop="1" x14ac:dyDescent="0.25">
      <c r="A8" s="27" t="s">
        <v>3</v>
      </c>
      <c r="B8" s="2">
        <f>IF(B3="","---",(MIN($B3:$J3)/B3)*B16)</f>
        <v>48.475763644385076</v>
      </c>
      <c r="C8" s="2">
        <f>IF(C3="","---",(MIN($B3:$J3)/C3)*B16)</f>
        <v>49.935237963889392</v>
      </c>
      <c r="D8" s="2">
        <f>IF(D3="","---",(MIN($B3:$J3)/D3)*B16)</f>
        <v>43.571162187153561</v>
      </c>
      <c r="E8" s="2">
        <f>IF(E3="","---",(MIN($B3:$J3)/E3)*B16)</f>
        <v>48.541456001790934</v>
      </c>
      <c r="F8" s="2">
        <f>IF(F3="","---",(MIN($B3:$J3)/F3)*B16)</f>
        <v>36.546005064437033</v>
      </c>
      <c r="G8" s="2">
        <f>IF(G3="","---",(MIN($B3:$J3)/G3)*B16)</f>
        <v>61.86084414509866</v>
      </c>
      <c r="H8" s="2">
        <f>IF(H3="","---",(MIN($B3:$J3)/H3)*B16)</f>
        <v>63.14661342389212</v>
      </c>
      <c r="I8" s="2">
        <f>IF(I3="","---",(MIN($B3:$J3)/I3)*B16)</f>
        <v>75</v>
      </c>
      <c r="J8" s="28">
        <f>IF(J3="","---",(MIN($B3:$J3)/J3)*B16)</f>
        <v>61.184069723555254</v>
      </c>
    </row>
    <row r="9" spans="1:10" ht="21.75" customHeight="1" x14ac:dyDescent="0.25">
      <c r="A9" s="25" t="s">
        <v>4</v>
      </c>
      <c r="B9" s="3">
        <f>IF(B4="","---",(MIN($B4:$J4)/B4)*B17)</f>
        <v>1.6981132075471699</v>
      </c>
      <c r="C9" s="3">
        <f>IF(C4="","---",(MIN($B4:$J4)/C4)*B17)</f>
        <v>4</v>
      </c>
      <c r="D9" s="3">
        <f>IF(D4="","---",(MIN($B4:$J4)/D4)*B17)</f>
        <v>0.44444444444444448</v>
      </c>
      <c r="E9" s="3">
        <f>IF(E4="","---",(MIN($B4:$J4)/E4)*B17)</f>
        <v>0.25316455696202533</v>
      </c>
      <c r="F9" s="3">
        <f>IF(F4="","---",(MIN($B4:$J4)/F4)*B17)</f>
        <v>1</v>
      </c>
      <c r="G9" s="3">
        <f>IF(G4="","---",(MIN($B4:$J4)/G4)*B17)</f>
        <v>0.66666666666666663</v>
      </c>
      <c r="H9" s="3">
        <f>IF(H4="","---",(MIN($B4:$J4)/H4)*B17)</f>
        <v>0.90909090909090917</v>
      </c>
      <c r="I9" s="3">
        <f>IF(I4="","---",(MIN($B4:$J4)/I4)*B17)</f>
        <v>5</v>
      </c>
      <c r="J9" s="29">
        <f>IF(J4="","---",(MIN($B4:$J4)/J4)*B17)</f>
        <v>0.83682008368200844</v>
      </c>
    </row>
    <row r="10" spans="1:10" ht="21.75" customHeight="1" x14ac:dyDescent="0.25">
      <c r="A10" s="25" t="s">
        <v>5</v>
      </c>
      <c r="B10" s="3">
        <f>IF(B5="","---",(MIN($B5:$J5)/B5)*B18)</f>
        <v>10.152284263959391</v>
      </c>
      <c r="C10" s="3">
        <f>IF(C5="","---",(MIN($B5:$J5)/C5)*B18)</f>
        <v>5.454545454545455</v>
      </c>
      <c r="D10" s="3">
        <f>IF(D5="","---",(MIN($B5:$J5)/D5)*B18)</f>
        <v>2.4</v>
      </c>
      <c r="E10" s="3">
        <f>IF(E5="","---",(MIN($B5:$J5)/E5)*B18)</f>
        <v>1.7142857142857142</v>
      </c>
      <c r="F10" s="3">
        <f>IF(F5="","---",(MIN($B5:$J5)/F5)*B18)</f>
        <v>2.8571428571428568</v>
      </c>
      <c r="G10" s="3">
        <f>IF(G5="","---",(MIN($B5:$J5)/G5)*B18)</f>
        <v>3</v>
      </c>
      <c r="H10" s="3">
        <f>IF(H5="","---",(MIN($B5:$J5)/H5)*B18)</f>
        <v>6</v>
      </c>
      <c r="I10" s="3">
        <f>IF(I5="","---",(MIN($B5:$J5)/I5)*B18)</f>
        <v>15</v>
      </c>
      <c r="J10" s="29">
        <f>IF(J5="","---",(MIN($B5:$J5)/J5)*B18)</f>
        <v>4.3165467625899279</v>
      </c>
    </row>
    <row r="11" spans="1:10" ht="21.75" customHeight="1" x14ac:dyDescent="0.25">
      <c r="A11" s="25" t="s">
        <v>6</v>
      </c>
      <c r="B11" s="3">
        <f>IF(B6="","---",(MIN($B6:$J6)/B6)*B19)</f>
        <v>3.8888888888888888</v>
      </c>
      <c r="C11" s="3">
        <f>IF(C6="","---",(MIN($B6:$J6)/C6)*B19)</f>
        <v>3.7037037037037042</v>
      </c>
      <c r="D11" s="3">
        <f>IF(D6="","---",(MIN($B6:$J6)/D6)*B19)</f>
        <v>2.8000000000000003</v>
      </c>
      <c r="E11" s="3">
        <f>IF(E6="","---",(MIN($B6:$J6)/E6)*B19)</f>
        <v>2.3333333333333335</v>
      </c>
      <c r="F11" s="3">
        <f>IF(F6="","---",(MIN($B6:$J6)/F6)*B19)</f>
        <v>1.3722799451088021</v>
      </c>
      <c r="G11" s="3">
        <f>IF(G6="","---",(MIN($B6:$J6)/G6)*B19)</f>
        <v>4.375</v>
      </c>
      <c r="H11" s="3">
        <f>IF(H6="","---",(MIN($B6:$J6)/H6)*B19)</f>
        <v>3.7695207323640281</v>
      </c>
      <c r="I11" s="3">
        <f>IF(I6="","---",(MIN($B6:$J6)/I6)*B19)</f>
        <v>5</v>
      </c>
      <c r="J11" s="29">
        <f>IF(J6="","---",(MIN($B6:$J6)/J6)*B19)</f>
        <v>2</v>
      </c>
    </row>
    <row r="12" spans="1:10" ht="21.75" customHeight="1" thickBot="1" x14ac:dyDescent="0.3">
      <c r="A12" s="30" t="s">
        <v>2</v>
      </c>
      <c r="B12" s="31">
        <f>SUM(B8:B11)</f>
        <v>64.215050004780522</v>
      </c>
      <c r="C12" s="31">
        <f>SUM(C8:C11)</f>
        <v>63.093487122138548</v>
      </c>
      <c r="D12" s="31">
        <f>SUM(D8:D11)</f>
        <v>49.215606631598</v>
      </c>
      <c r="E12" s="31">
        <f>SUM(E8:E11)</f>
        <v>52.842239606372011</v>
      </c>
      <c r="F12" s="31">
        <f t="shared" ref="F12:J12" si="0">SUM(F8:F11)</f>
        <v>41.775427866688688</v>
      </c>
      <c r="G12" s="31">
        <f t="shared" si="0"/>
        <v>69.902510811765325</v>
      </c>
      <c r="H12" s="31">
        <f t="shared" si="0"/>
        <v>73.825225065347055</v>
      </c>
      <c r="I12" s="32">
        <f t="shared" si="0"/>
        <v>100</v>
      </c>
      <c r="J12" s="33">
        <f t="shared" si="0"/>
        <v>68.33743656982719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6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D15" sqref="D15"/>
    </sheetView>
  </sheetViews>
  <sheetFormatPr defaultRowHeight="15" x14ac:dyDescent="0.25"/>
  <cols>
    <col min="1" max="1" width="73.7109375" customWidth="1"/>
    <col min="2" max="2" width="14.28515625" customWidth="1"/>
    <col min="3" max="3" width="15.5703125" customWidth="1"/>
    <col min="4" max="4" width="13.85546875" customWidth="1"/>
    <col min="5" max="6" width="12.7109375" customWidth="1"/>
    <col min="7" max="7" width="15.5703125" customWidth="1"/>
    <col min="8" max="9" width="12.7109375" customWidth="1"/>
  </cols>
  <sheetData>
    <row r="1" spans="1:9" s="7" customFormat="1" ht="21.75" customHeight="1" thickTop="1" thickBot="1" x14ac:dyDescent="0.3">
      <c r="A1" s="46" t="s">
        <v>33</v>
      </c>
      <c r="B1" s="58"/>
      <c r="C1" s="58"/>
      <c r="D1" s="58"/>
      <c r="E1" s="58"/>
      <c r="F1" s="58"/>
      <c r="G1" s="58"/>
      <c r="H1" s="58"/>
      <c r="I1" s="59"/>
    </row>
    <row r="2" spans="1:9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61</v>
      </c>
      <c r="F2" s="10" t="s">
        <v>63</v>
      </c>
      <c r="G2" s="10" t="s">
        <v>67</v>
      </c>
      <c r="H2" s="10" t="s">
        <v>68</v>
      </c>
      <c r="I2" s="44" t="s">
        <v>70</v>
      </c>
    </row>
    <row r="3" spans="1:9" ht="21.75" customHeight="1" x14ac:dyDescent="0.25">
      <c r="A3" s="25" t="s">
        <v>3</v>
      </c>
      <c r="B3" s="1">
        <v>240586.5</v>
      </c>
      <c r="C3" s="1">
        <v>134826</v>
      </c>
      <c r="D3" s="1">
        <v>206507.06</v>
      </c>
      <c r="E3" s="1">
        <v>273156.87</v>
      </c>
      <c r="F3" s="1">
        <v>345682.62</v>
      </c>
      <c r="G3" s="1">
        <v>232538.84</v>
      </c>
      <c r="H3" s="1">
        <v>221684.76</v>
      </c>
      <c r="I3" s="26">
        <v>213756.41</v>
      </c>
    </row>
    <row r="4" spans="1:9" ht="21.75" customHeight="1" x14ac:dyDescent="0.25">
      <c r="A4" s="25" t="s">
        <v>4</v>
      </c>
      <c r="B4" s="1">
        <v>686.88</v>
      </c>
      <c r="C4" s="1">
        <v>1144.8</v>
      </c>
      <c r="D4" s="1">
        <v>572.4</v>
      </c>
      <c r="E4" s="1">
        <v>5151.6000000000004</v>
      </c>
      <c r="F4" s="1">
        <v>2289.6</v>
      </c>
      <c r="G4" s="1">
        <v>3434.4</v>
      </c>
      <c r="H4" s="1">
        <v>2518.56</v>
      </c>
      <c r="I4" s="26">
        <v>3251.23</v>
      </c>
    </row>
    <row r="5" spans="1:9" ht="21.75" customHeight="1" x14ac:dyDescent="0.25">
      <c r="A5" s="25" t="s">
        <v>5</v>
      </c>
      <c r="B5" s="1">
        <v>638.28</v>
      </c>
      <c r="C5" s="1">
        <v>957.42</v>
      </c>
      <c r="D5" s="1">
        <v>702.11</v>
      </c>
      <c r="E5" s="1">
        <v>1595.7</v>
      </c>
      <c r="F5" s="1">
        <v>1340.39</v>
      </c>
      <c r="G5" s="1">
        <v>1276.56</v>
      </c>
      <c r="H5" s="1">
        <v>638.28</v>
      </c>
      <c r="I5" s="26">
        <v>887.21</v>
      </c>
    </row>
    <row r="6" spans="1:9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25</v>
      </c>
      <c r="F6" s="1">
        <v>51.01</v>
      </c>
      <c r="G6" s="1">
        <v>16</v>
      </c>
      <c r="H6" s="1">
        <v>18.57</v>
      </c>
      <c r="I6" s="26">
        <v>35</v>
      </c>
    </row>
    <row r="7" spans="1:9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48"/>
    </row>
    <row r="8" spans="1:9" ht="21.75" customHeight="1" thickTop="1" x14ac:dyDescent="0.25">
      <c r="A8" s="27" t="s">
        <v>3</v>
      </c>
      <c r="B8" s="2">
        <f>IF(B3="","---",(MIN($B3:$I3)/B3)*B16)</f>
        <v>42.03041317779676</v>
      </c>
      <c r="C8" s="2">
        <f>IF(C3="","---",(MIN($B3:$I3)/C3)*B16)</f>
        <v>75</v>
      </c>
      <c r="D8" s="2">
        <f>IF(D3="","---",(MIN($B3:$I3)/D3)*B16)</f>
        <v>48.966606759110313</v>
      </c>
      <c r="E8" s="2">
        <f>IF(E3="","---",(MIN($B3:$I3)/E3)*B16)</f>
        <v>37.018838296104363</v>
      </c>
      <c r="F8" s="2">
        <f>IF(F3="","---",(MIN($B3:$I3)/F3)*B16)</f>
        <v>29.252121498037706</v>
      </c>
      <c r="G8" s="2">
        <f>IF(G3="","---",(MIN($B3:$I3)/G3)*B16)</f>
        <v>43.484993732659888</v>
      </c>
      <c r="H8" s="2">
        <f>IF(H3="","---",(MIN($B3:$I3)/H3)*B16)</f>
        <v>45.614096341128722</v>
      </c>
      <c r="I8" s="28">
        <f>IF(I3="","---",(MIN($B3:$I3)/I3)*B16)</f>
        <v>47.305949795844718</v>
      </c>
    </row>
    <row r="9" spans="1:9" ht="21.75" customHeight="1" x14ac:dyDescent="0.25">
      <c r="A9" s="25" t="s">
        <v>4</v>
      </c>
      <c r="B9" s="3">
        <f>IF(B4="","---",(MIN($B4:$I4)/B4)*B17)</f>
        <v>4.1666666666666661</v>
      </c>
      <c r="C9" s="3">
        <f>IF(C4="","---",(MIN($B4:$I4)/C4)*B17)</f>
        <v>2.5</v>
      </c>
      <c r="D9" s="3">
        <f>IF(D4="","---",(MIN($B4:$I4)/D4)*B17)</f>
        <v>5</v>
      </c>
      <c r="E9" s="3">
        <f>IF(E4="","---",(MIN($B4:$I4)/E4)*B17)</f>
        <v>0.55555555555555558</v>
      </c>
      <c r="F9" s="3">
        <f>IF(F4="","---",(MIN($B4:$I4)/F4)*B17)</f>
        <v>1.25</v>
      </c>
      <c r="G9" s="3">
        <f>IF(G4="","---",(MIN($B4:$I4)/G4)*B17)</f>
        <v>0.83333333333333326</v>
      </c>
      <c r="H9" s="3">
        <f>IF(H4="","---",(MIN($B4:$I4)/H4)*B17)</f>
        <v>1.1363636363636362</v>
      </c>
      <c r="I9" s="29">
        <f>IF(I4="","---",(MIN($B4:$I4)/I4)*B17)</f>
        <v>0.8802822316477148</v>
      </c>
    </row>
    <row r="10" spans="1:9" ht="21.75" customHeight="1" x14ac:dyDescent="0.25">
      <c r="A10" s="25" t="s">
        <v>5</v>
      </c>
      <c r="B10" s="3">
        <f>IF(B5="","---",(MIN($B5:$I5)/B5)*B18)</f>
        <v>15</v>
      </c>
      <c r="C10" s="3">
        <f>IF(C5="","---",(MIN($B5:$I5)/C5)*B18)</f>
        <v>10</v>
      </c>
      <c r="D10" s="3">
        <f>IF(D5="","---",(MIN($B5:$I5)/D5)*B18)</f>
        <v>13.636324792411445</v>
      </c>
      <c r="E10" s="3">
        <f>IF(E5="","---",(MIN($B5:$I5)/E5)*B18)</f>
        <v>5.9999999999999991</v>
      </c>
      <c r="F10" s="3">
        <f>IF(F5="","---",(MIN($B5:$I5)/F5)*B18)</f>
        <v>7.1428464849782518</v>
      </c>
      <c r="G10" s="3">
        <f>IF(G5="","---",(MIN($B5:$I5)/G5)*B18)</f>
        <v>7.5</v>
      </c>
      <c r="H10" s="3">
        <f>IF(H5="","---",(MIN($B5:$I5)/H5)*B18)</f>
        <v>15</v>
      </c>
      <c r="I10" s="29">
        <f>IF(I5="","---",(MIN($B5:$I5)/I5)*B18)</f>
        <v>10.791357175865915</v>
      </c>
    </row>
    <row r="11" spans="1:9" ht="21.75" customHeight="1" x14ac:dyDescent="0.25">
      <c r="A11" s="25" t="s">
        <v>6</v>
      </c>
      <c r="B11" s="3">
        <f>IF(B6="","---",(MIN($B6:$I6)/B6)*B19)</f>
        <v>2.2727272727272725</v>
      </c>
      <c r="C11" s="3">
        <f>IF(C6="","---",(MIN($B6:$I6)/C6)*B19)</f>
        <v>5</v>
      </c>
      <c r="D11" s="3">
        <f>IF(D6="","---",(MIN($B6:$I6)/D6)*B19)</f>
        <v>2.645502645502646</v>
      </c>
      <c r="E11" s="3">
        <f>IF(E6="","---",(MIN($B6:$I6)/E6)*B19)</f>
        <v>2</v>
      </c>
      <c r="F11" s="3">
        <f>IF(F6="","---",(MIN($B6:$I6)/F6)*B19)</f>
        <v>0.98019996079200156</v>
      </c>
      <c r="G11" s="3">
        <f>IF(G6="","---",(MIN($B6:$I6)/G6)*B19)</f>
        <v>3.125</v>
      </c>
      <c r="H11" s="3">
        <f>IF(H6="","---",(MIN($B6:$I6)/H6)*B19)</f>
        <v>2.692514808831449</v>
      </c>
      <c r="I11" s="29">
        <f>IF(I6="","---",(MIN($B6:$I6)/I6)*B19)</f>
        <v>1.4285714285714284</v>
      </c>
    </row>
    <row r="12" spans="1:9" ht="21.75" customHeight="1" thickBot="1" x14ac:dyDescent="0.3">
      <c r="A12" s="30" t="s">
        <v>2</v>
      </c>
      <c r="B12" s="31">
        <f>SUM(B8:B11)</f>
        <v>63.469807117190697</v>
      </c>
      <c r="C12" s="32">
        <f>SUM(C8:C11)</f>
        <v>92.5</v>
      </c>
      <c r="D12" s="31">
        <f>SUM(D8:D11)</f>
        <v>70.248434197024409</v>
      </c>
      <c r="E12" s="31">
        <f>SUM(E8:E11)</f>
        <v>45.57439385165992</v>
      </c>
      <c r="F12" s="31">
        <f t="shared" ref="F12:I12" si="0">SUM(F8:F11)</f>
        <v>38.625167943807959</v>
      </c>
      <c r="G12" s="31">
        <f t="shared" si="0"/>
        <v>54.943327065993223</v>
      </c>
      <c r="H12" s="31">
        <f t="shared" si="0"/>
        <v>64.442974786323802</v>
      </c>
      <c r="I12" s="33">
        <f t="shared" si="0"/>
        <v>60.406160631929779</v>
      </c>
    </row>
    <row r="13" spans="1:9" ht="21.75" customHeight="1" thickTop="1" x14ac:dyDescent="0.25"/>
    <row r="14" spans="1:9" ht="21.75" customHeight="1" thickBot="1" x14ac:dyDescent="0.3">
      <c r="B14" s="4"/>
    </row>
    <row r="15" spans="1:9" ht="21.75" customHeight="1" thickTop="1" x14ac:dyDescent="0.25">
      <c r="A15" s="35"/>
      <c r="B15" s="36" t="s">
        <v>0</v>
      </c>
    </row>
    <row r="16" spans="1:9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1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E14" sqref="E14"/>
    </sheetView>
  </sheetViews>
  <sheetFormatPr defaultRowHeight="15" x14ac:dyDescent="0.25"/>
  <cols>
    <col min="1" max="1" width="73.7109375" customWidth="1"/>
    <col min="2" max="3" width="12.7109375" customWidth="1"/>
    <col min="4" max="4" width="14.42578125" customWidth="1"/>
    <col min="5" max="5" width="12.7109375" customWidth="1"/>
  </cols>
  <sheetData>
    <row r="1" spans="1:5" ht="21.75" customHeight="1" thickTop="1" thickBot="1" x14ac:dyDescent="0.3">
      <c r="A1" s="49" t="s">
        <v>34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4" t="s">
        <v>58</v>
      </c>
      <c r="C2" s="10" t="s">
        <v>60</v>
      </c>
      <c r="D2" s="10" t="s">
        <v>67</v>
      </c>
      <c r="E2" s="44" t="s">
        <v>68</v>
      </c>
    </row>
    <row r="3" spans="1:5" ht="21.75" customHeight="1" x14ac:dyDescent="0.25">
      <c r="A3" s="25" t="s">
        <v>3</v>
      </c>
      <c r="B3" s="1">
        <v>87084</v>
      </c>
      <c r="C3" s="1">
        <v>173075.83</v>
      </c>
      <c r="D3" s="1">
        <v>99901</v>
      </c>
      <c r="E3" s="26">
        <v>136677.6</v>
      </c>
    </row>
    <row r="4" spans="1:5" ht="21.75" customHeight="1" x14ac:dyDescent="0.25">
      <c r="A4" s="25" t="s">
        <v>4</v>
      </c>
      <c r="B4" s="1">
        <v>162</v>
      </c>
      <c r="C4" s="1">
        <v>162</v>
      </c>
      <c r="D4" s="1">
        <v>972</v>
      </c>
      <c r="E4" s="26">
        <v>712.8</v>
      </c>
    </row>
    <row r="5" spans="1:5" ht="21.75" customHeight="1" x14ac:dyDescent="0.25">
      <c r="A5" s="25" t="s">
        <v>6</v>
      </c>
      <c r="B5" s="1">
        <v>10</v>
      </c>
      <c r="C5" s="1">
        <v>18.899999999999999</v>
      </c>
      <c r="D5" s="1">
        <v>16</v>
      </c>
      <c r="E5" s="26">
        <v>18.57</v>
      </c>
    </row>
    <row r="6" spans="1:5" ht="21.75" customHeight="1" thickBot="1" x14ac:dyDescent="0.3">
      <c r="A6" s="47"/>
      <c r="B6" s="11"/>
      <c r="C6" s="11"/>
      <c r="D6" s="11"/>
      <c r="E6" s="48"/>
    </row>
    <row r="7" spans="1:5" ht="21.75" customHeight="1" thickTop="1" x14ac:dyDescent="0.25">
      <c r="A7" s="27" t="s">
        <v>3</v>
      </c>
      <c r="B7" s="2">
        <f>IF(B3="","---",(MIN($B3:$E3)/B3)*B14)</f>
        <v>90</v>
      </c>
      <c r="C7" s="2">
        <f>IF(C3="","---",(MIN($B3:$E3)/C3)*B14)</f>
        <v>45.283965993403015</v>
      </c>
      <c r="D7" s="2">
        <f>IF(D3="","---",(MIN($B3:$E3)/D3)*B14)</f>
        <v>78.453268736048685</v>
      </c>
      <c r="E7" s="28">
        <f>IF(E3="","---",(MIN($B3:$E3)/E3)*B14)</f>
        <v>57.343412526997838</v>
      </c>
    </row>
    <row r="8" spans="1:5" ht="21.75" customHeight="1" x14ac:dyDescent="0.25">
      <c r="A8" s="25" t="s">
        <v>4</v>
      </c>
      <c r="B8" s="3">
        <f>IF(B4="","---",(MIN($B4:$E4)/B4)*B15)</f>
        <v>5</v>
      </c>
      <c r="C8" s="3">
        <f>IF(C4="","---",(MIN($B4:$E4)/C4)*B15)</f>
        <v>5</v>
      </c>
      <c r="D8" s="3">
        <f>IF(D4="","---",(MIN($B4:$E4)/D4)*B15)</f>
        <v>0.83333333333333326</v>
      </c>
      <c r="E8" s="29">
        <f>IF(E4="","---",(MIN($B4:$E4)/E4)*B15)</f>
        <v>1.1363636363636365</v>
      </c>
    </row>
    <row r="9" spans="1:5" ht="21.75" customHeight="1" x14ac:dyDescent="0.25">
      <c r="A9" s="25" t="s">
        <v>6</v>
      </c>
      <c r="B9" s="3">
        <f>IF(B5="","---",(MIN($B5:$E5)/B5)*B16)</f>
        <v>5</v>
      </c>
      <c r="C9" s="3">
        <f>IF(C5="","---",(MIN($B5:$E5)/C5)*B16)</f>
        <v>2.645502645502646</v>
      </c>
      <c r="D9" s="3">
        <f>IF(D5="","---",(MIN($B5:$E5)/D5)*B16)</f>
        <v>3.125</v>
      </c>
      <c r="E9" s="29">
        <f>IF(E5="","---",(MIN($B5:$E5)/E5)*B16)</f>
        <v>2.692514808831449</v>
      </c>
    </row>
    <row r="10" spans="1:5" ht="21.75" customHeight="1" thickBot="1" x14ac:dyDescent="0.3">
      <c r="A10" s="30" t="s">
        <v>2</v>
      </c>
      <c r="B10" s="32">
        <f t="shared" ref="B10:E10" si="0">SUM(B7:B9)</f>
        <v>100</v>
      </c>
      <c r="C10" s="31">
        <f t="shared" si="0"/>
        <v>52.929468638905661</v>
      </c>
      <c r="D10" s="31">
        <f t="shared" si="0"/>
        <v>82.411602069382013</v>
      </c>
      <c r="E10" s="33">
        <f t="shared" si="0"/>
        <v>61.172290972192918</v>
      </c>
    </row>
    <row r="11" spans="1:5" ht="21.75" customHeight="1" thickTop="1" x14ac:dyDescent="0.25"/>
    <row r="12" spans="1:5" ht="21.75" customHeight="1" thickBot="1" x14ac:dyDescent="0.3">
      <c r="B12" s="4"/>
    </row>
    <row r="13" spans="1:5" ht="21.75" customHeight="1" thickTop="1" x14ac:dyDescent="0.25">
      <c r="A13" s="35"/>
      <c r="B13" s="36" t="s">
        <v>0</v>
      </c>
    </row>
    <row r="14" spans="1:5" ht="21.75" customHeight="1" x14ac:dyDescent="0.25">
      <c r="A14" s="25" t="s">
        <v>3</v>
      </c>
      <c r="B14" s="37">
        <v>90</v>
      </c>
    </row>
    <row r="15" spans="1:5" ht="21.75" customHeight="1" x14ac:dyDescent="0.25">
      <c r="A15" s="25" t="s">
        <v>4</v>
      </c>
      <c r="B15" s="37">
        <v>5</v>
      </c>
    </row>
    <row r="16" spans="1:5" ht="21.75" customHeight="1" thickBot="1" x14ac:dyDescent="0.3">
      <c r="A16" s="38" t="s">
        <v>6</v>
      </c>
      <c r="B16" s="39">
        <v>5</v>
      </c>
    </row>
    <row r="17" spans="1:3" ht="21.75" customHeight="1" thickTop="1" x14ac:dyDescent="0.25">
      <c r="A17" s="5"/>
      <c r="B17" s="34"/>
      <c r="C17" s="5"/>
    </row>
  </sheetData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D13" sqref="D13"/>
    </sheetView>
  </sheetViews>
  <sheetFormatPr defaultRowHeight="15" x14ac:dyDescent="0.25"/>
  <cols>
    <col min="1" max="1" width="73.7109375" customWidth="1"/>
    <col min="2" max="6" width="12.7109375" customWidth="1"/>
    <col min="7" max="7" width="16" customWidth="1"/>
    <col min="8" max="9" width="12.7109375" customWidth="1"/>
  </cols>
  <sheetData>
    <row r="1" spans="1:9" ht="21.75" customHeight="1" thickTop="1" thickBot="1" x14ac:dyDescent="0.3">
      <c r="A1" s="46" t="s">
        <v>35</v>
      </c>
      <c r="B1" s="50"/>
      <c r="C1" s="50"/>
      <c r="D1" s="50"/>
      <c r="E1" s="50"/>
      <c r="F1" s="50"/>
      <c r="G1" s="50"/>
      <c r="H1" s="50"/>
      <c r="I1" s="51"/>
    </row>
    <row r="2" spans="1:9" ht="21.75" customHeight="1" x14ac:dyDescent="0.25">
      <c r="A2" s="23" t="s">
        <v>1</v>
      </c>
      <c r="B2" s="14" t="s">
        <v>58</v>
      </c>
      <c r="C2" s="10" t="s">
        <v>60</v>
      </c>
      <c r="D2" s="10" t="s">
        <v>61</v>
      </c>
      <c r="E2" s="10" t="s">
        <v>62</v>
      </c>
      <c r="F2" s="10" t="s">
        <v>63</v>
      </c>
      <c r="G2" s="10" t="s">
        <v>67</v>
      </c>
      <c r="H2" s="10" t="s">
        <v>68</v>
      </c>
      <c r="I2" s="44" t="s">
        <v>70</v>
      </c>
    </row>
    <row r="3" spans="1:9" ht="21.75" customHeight="1" x14ac:dyDescent="0.25">
      <c r="A3" s="25" t="s">
        <v>3</v>
      </c>
      <c r="B3" s="1">
        <v>157752</v>
      </c>
      <c r="C3" s="1">
        <v>250399.09</v>
      </c>
      <c r="D3" s="1">
        <v>299580.89</v>
      </c>
      <c r="E3" s="1">
        <v>236968.32000000001</v>
      </c>
      <c r="F3" s="1">
        <v>246929.75</v>
      </c>
      <c r="G3" s="1">
        <v>211456.29</v>
      </c>
      <c r="H3" s="1">
        <v>194579.28</v>
      </c>
      <c r="I3" s="26">
        <v>265033.94</v>
      </c>
    </row>
    <row r="4" spans="1:9" ht="21.75" customHeight="1" x14ac:dyDescent="0.25">
      <c r="A4" s="25" t="s">
        <v>4</v>
      </c>
      <c r="B4" s="1">
        <v>1278.72</v>
      </c>
      <c r="C4" s="1">
        <v>319.68</v>
      </c>
      <c r="D4" s="1">
        <v>2877.12</v>
      </c>
      <c r="E4" s="1">
        <v>5050.9399999999996</v>
      </c>
      <c r="F4" s="1">
        <v>1278.72</v>
      </c>
      <c r="G4" s="1">
        <v>1918.08</v>
      </c>
      <c r="H4" s="1">
        <v>1406.59</v>
      </c>
      <c r="I4" s="26">
        <v>1528.07</v>
      </c>
    </row>
    <row r="5" spans="1:9" ht="21.75" customHeight="1" x14ac:dyDescent="0.25">
      <c r="A5" s="25" t="s">
        <v>5</v>
      </c>
      <c r="B5" s="1">
        <v>2844.72</v>
      </c>
      <c r="C5" s="1">
        <v>1137.8900000000001</v>
      </c>
      <c r="D5" s="1">
        <v>4741.2</v>
      </c>
      <c r="E5" s="1">
        <v>6637.68</v>
      </c>
      <c r="F5" s="1">
        <v>3982.61</v>
      </c>
      <c r="G5" s="1">
        <v>3792.96</v>
      </c>
      <c r="H5" s="1">
        <v>1896.48</v>
      </c>
      <c r="I5" s="26">
        <v>2636.11</v>
      </c>
    </row>
    <row r="6" spans="1:9" ht="21.75" customHeight="1" x14ac:dyDescent="0.25">
      <c r="A6" s="25" t="s">
        <v>6</v>
      </c>
      <c r="B6" s="1">
        <v>10</v>
      </c>
      <c r="C6" s="1">
        <v>18.899999999999999</v>
      </c>
      <c r="D6" s="1">
        <v>25</v>
      </c>
      <c r="E6" s="1">
        <v>30</v>
      </c>
      <c r="F6" s="1">
        <v>51.01</v>
      </c>
      <c r="G6" s="1">
        <v>16</v>
      </c>
      <c r="H6" s="1">
        <v>18.57</v>
      </c>
      <c r="I6" s="26">
        <v>35</v>
      </c>
    </row>
    <row r="7" spans="1:9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48"/>
    </row>
    <row r="8" spans="1:9" ht="21.75" customHeight="1" thickTop="1" x14ac:dyDescent="0.25">
      <c r="A8" s="27" t="s">
        <v>3</v>
      </c>
      <c r="B8" s="2">
        <f>IF(B3="","---",(MIN($B3:$I3)/B3)*B16)</f>
        <v>75</v>
      </c>
      <c r="C8" s="2">
        <f>IF(C3="","---",(MIN($B3:$I3)/C3)*B16)</f>
        <v>47.250171715879638</v>
      </c>
      <c r="D8" s="2">
        <f>IF(D3="","---",(MIN($B3:$I3)/D3)*B16)</f>
        <v>39.493173279510579</v>
      </c>
      <c r="E8" s="2">
        <f>IF(E3="","---",(MIN($B3:$I3)/E3)*B16)</f>
        <v>49.928192933131314</v>
      </c>
      <c r="F8" s="2">
        <f>IF(F3="","---",(MIN($B3:$I3)/F3)*B16)</f>
        <v>47.914032229814346</v>
      </c>
      <c r="G8" s="2">
        <f>IF(G3="","---",(MIN($B3:$I3)/G3)*B16)</f>
        <v>55.951988942963105</v>
      </c>
      <c r="H8" s="2">
        <f>IF(H3="","---",(MIN($B3:$I3)/H3)*B16)</f>
        <v>60.805035356282538</v>
      </c>
      <c r="I8" s="28">
        <f>IF(I3="","---",(MIN($B3:$I3)/I3)*B16)</f>
        <v>44.641075026089112</v>
      </c>
    </row>
    <row r="9" spans="1:9" ht="21.75" customHeight="1" x14ac:dyDescent="0.25">
      <c r="A9" s="25" t="s">
        <v>4</v>
      </c>
      <c r="B9" s="3">
        <f>IF(B4="","---",(MIN($B4:$I4)/B4)*B17)</f>
        <v>1.25</v>
      </c>
      <c r="C9" s="3">
        <f>IF(C4="","---",(MIN($B4:$I4)/C4)*B17)</f>
        <v>5</v>
      </c>
      <c r="D9" s="3">
        <f>IF(D4="","---",(MIN($B4:$I4)/D4)*B17)</f>
        <v>0.55555555555555558</v>
      </c>
      <c r="E9" s="3">
        <f>IF(E4="","---",(MIN($B4:$I4)/E4)*B17)</f>
        <v>0.31645594681386047</v>
      </c>
      <c r="F9" s="3">
        <f>IF(F4="","---",(MIN($B4:$I4)/F4)*B17)</f>
        <v>1.25</v>
      </c>
      <c r="G9" s="3">
        <f>IF(G4="","---",(MIN($B4:$I4)/G4)*B17)</f>
        <v>0.83333333333333348</v>
      </c>
      <c r="H9" s="3">
        <f>IF(H4="","---",(MIN($B4:$I4)/H4)*B17)</f>
        <v>1.136365252134595</v>
      </c>
      <c r="I9" s="29">
        <f>IF(I4="","---",(MIN($B4:$I4)/I4)*B17)</f>
        <v>1.0460253784185281</v>
      </c>
    </row>
    <row r="10" spans="1:9" ht="21.75" customHeight="1" x14ac:dyDescent="0.25">
      <c r="A10" s="25" t="s">
        <v>5</v>
      </c>
      <c r="B10" s="3">
        <f>IF(B5="","---",(MIN($B5:$I5)/B5)*B18)</f>
        <v>6.0000105458533719</v>
      </c>
      <c r="C10" s="3">
        <f>IF(C5="","---",(MIN($B5:$I5)/C5)*B18)</f>
        <v>15</v>
      </c>
      <c r="D10" s="3">
        <f>IF(D5="","---",(MIN($B5:$I5)/D5)*B18)</f>
        <v>3.6000063275120224</v>
      </c>
      <c r="E10" s="3">
        <f>IF(E5="","---",(MIN($B5:$I5)/E5)*B18)</f>
        <v>2.5714330910800163</v>
      </c>
      <c r="F10" s="3">
        <f>IF(F5="","---",(MIN($B5:$I5)/F5)*B18)</f>
        <v>4.285719666249018</v>
      </c>
      <c r="G10" s="3">
        <f>IF(G5="","---",(MIN($B5:$I5)/G5)*B18)</f>
        <v>4.5000079093900283</v>
      </c>
      <c r="H10" s="3">
        <f>IF(H5="","---",(MIN($B5:$I5)/H5)*B18)</f>
        <v>9.0000158187800565</v>
      </c>
      <c r="I10" s="29">
        <f>IF(I5="","---",(MIN($B5:$I5)/I5)*B18)</f>
        <v>6.4748246469229285</v>
      </c>
    </row>
    <row r="11" spans="1:9" ht="21.75" customHeight="1" x14ac:dyDescent="0.25">
      <c r="A11" s="25" t="s">
        <v>6</v>
      </c>
      <c r="B11" s="3">
        <f>IF(B6="","---",(MIN($B6:$I6)/B6)*B19)</f>
        <v>5</v>
      </c>
      <c r="C11" s="3">
        <f>IF(C6="","---",(MIN($B6:$I6)/C6)*B19)</f>
        <v>2.645502645502646</v>
      </c>
      <c r="D11" s="3">
        <f>IF(D6="","---",(MIN($B6:$I6)/D6)*B19)</f>
        <v>2</v>
      </c>
      <c r="E11" s="3">
        <f>IF(E6="","---",(MIN($B6:$I6)/E6)*B19)</f>
        <v>1.6666666666666665</v>
      </c>
      <c r="F11" s="3">
        <f>IF(F6="","---",(MIN($B6:$I6)/F6)*B19)</f>
        <v>0.98019996079200156</v>
      </c>
      <c r="G11" s="3">
        <f>IF(G6="","---",(MIN($B6:$I6)/G6)*B19)</f>
        <v>3.125</v>
      </c>
      <c r="H11" s="3">
        <f>IF(H6="","---",(MIN($B6:$I6)/H6)*B19)</f>
        <v>2.692514808831449</v>
      </c>
      <c r="I11" s="29">
        <f>IF(I6="","---",(MIN($B6:$I6)/I6)*B19)</f>
        <v>1.4285714285714284</v>
      </c>
    </row>
    <row r="12" spans="1:9" ht="21.75" customHeight="1" thickBot="1" x14ac:dyDescent="0.3">
      <c r="A12" s="30" t="s">
        <v>2</v>
      </c>
      <c r="B12" s="32">
        <f>SUM(B8:B11)</f>
        <v>87.250010545853371</v>
      </c>
      <c r="C12" s="31">
        <f>SUM(C8:C11)</f>
        <v>69.895674361382291</v>
      </c>
      <c r="D12" s="31">
        <f>SUM(D8:D11)</f>
        <v>45.648735162578156</v>
      </c>
      <c r="E12" s="31">
        <f>SUM(E8:E11)</f>
        <v>54.482748637691856</v>
      </c>
      <c r="F12" s="31">
        <f t="shared" ref="F12:I12" si="0">SUM(F8:F11)</f>
        <v>54.429951856855361</v>
      </c>
      <c r="G12" s="31">
        <f t="shared" si="0"/>
        <v>64.410330185686462</v>
      </c>
      <c r="H12" s="31">
        <f t="shared" si="0"/>
        <v>73.633931236028644</v>
      </c>
      <c r="I12" s="33">
        <f t="shared" si="0"/>
        <v>53.590496480001995</v>
      </c>
    </row>
    <row r="13" spans="1:9" ht="21.75" customHeight="1" thickTop="1" x14ac:dyDescent="0.25"/>
    <row r="14" spans="1:9" ht="21.75" customHeight="1" thickBot="1" x14ac:dyDescent="0.3">
      <c r="B14" s="4"/>
    </row>
    <row r="15" spans="1:9" ht="21.75" customHeight="1" thickTop="1" x14ac:dyDescent="0.25">
      <c r="A15" s="35"/>
      <c r="B15" s="36" t="s">
        <v>0</v>
      </c>
    </row>
    <row r="16" spans="1:9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3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E16" sqref="E16"/>
    </sheetView>
  </sheetViews>
  <sheetFormatPr defaultRowHeight="15" x14ac:dyDescent="0.25"/>
  <cols>
    <col min="1" max="1" width="73.7109375" customWidth="1"/>
    <col min="2" max="2" width="15.85546875" customWidth="1"/>
    <col min="3" max="3" width="14.28515625" customWidth="1"/>
    <col min="4" max="9" width="12.7109375" customWidth="1"/>
  </cols>
  <sheetData>
    <row r="1" spans="1:9" ht="21.75" customHeight="1" thickTop="1" thickBot="1" x14ac:dyDescent="0.3">
      <c r="A1" s="49" t="s">
        <v>36</v>
      </c>
      <c r="B1" s="50"/>
      <c r="C1" s="50"/>
      <c r="D1" s="50"/>
      <c r="E1" s="50"/>
      <c r="F1" s="50"/>
      <c r="G1" s="50"/>
      <c r="H1" s="50"/>
      <c r="I1" s="51"/>
    </row>
    <row r="2" spans="1:9" ht="21.75" customHeight="1" x14ac:dyDescent="0.25">
      <c r="A2" s="23" t="s">
        <v>1</v>
      </c>
      <c r="B2" s="10" t="s">
        <v>52</v>
      </c>
      <c r="C2" s="10" t="s">
        <v>57</v>
      </c>
      <c r="D2" s="14" t="s">
        <v>58</v>
      </c>
      <c r="E2" s="10" t="s">
        <v>60</v>
      </c>
      <c r="F2" s="10" t="s">
        <v>61</v>
      </c>
      <c r="G2" s="12" t="s">
        <v>67</v>
      </c>
      <c r="H2" s="12" t="s">
        <v>68</v>
      </c>
      <c r="I2" s="45" t="s">
        <v>70</v>
      </c>
    </row>
    <row r="3" spans="1:9" ht="21.75" customHeight="1" x14ac:dyDescent="0.25">
      <c r="A3" s="25" t="s">
        <v>3</v>
      </c>
      <c r="B3" s="1">
        <v>201411</v>
      </c>
      <c r="C3" s="1">
        <v>137998.71</v>
      </c>
      <c r="D3" s="1">
        <v>95328</v>
      </c>
      <c r="E3" s="1">
        <v>125739</v>
      </c>
      <c r="F3" s="1">
        <v>160319.14000000001</v>
      </c>
      <c r="G3" s="1">
        <v>146924.91</v>
      </c>
      <c r="H3" s="1">
        <v>110148</v>
      </c>
      <c r="I3" s="26">
        <v>133499.31</v>
      </c>
    </row>
    <row r="4" spans="1:9" ht="21.75" customHeight="1" x14ac:dyDescent="0.25">
      <c r="A4" s="25" t="s">
        <v>4</v>
      </c>
      <c r="B4" s="1">
        <v>1003.1</v>
      </c>
      <c r="C4" s="1">
        <v>417.96</v>
      </c>
      <c r="D4" s="1">
        <v>417.96</v>
      </c>
      <c r="E4" s="1">
        <v>417.96</v>
      </c>
      <c r="F4" s="1">
        <v>3761.64</v>
      </c>
      <c r="G4" s="1">
        <v>2507.7600000000002</v>
      </c>
      <c r="H4" s="1">
        <v>1839.02</v>
      </c>
      <c r="I4" s="26">
        <v>1997.85</v>
      </c>
    </row>
    <row r="5" spans="1:9" ht="21.75" customHeight="1" x14ac:dyDescent="0.25">
      <c r="A5" s="25" t="s">
        <v>5</v>
      </c>
      <c r="B5" s="1">
        <v>907.2</v>
      </c>
      <c r="C5" s="1">
        <v>378</v>
      </c>
      <c r="D5" s="1">
        <v>1134</v>
      </c>
      <c r="E5" s="1">
        <v>831.6</v>
      </c>
      <c r="F5" s="1">
        <v>1890</v>
      </c>
      <c r="G5" s="1">
        <v>1512</v>
      </c>
      <c r="H5" s="1">
        <v>756</v>
      </c>
      <c r="I5" s="26">
        <v>1050.8399999999999</v>
      </c>
    </row>
    <row r="6" spans="1:9" ht="21.75" customHeight="1" x14ac:dyDescent="0.25">
      <c r="A6" s="25" t="s">
        <v>6</v>
      </c>
      <c r="B6" s="1">
        <v>20.100000000000001</v>
      </c>
      <c r="C6" s="1">
        <v>18</v>
      </c>
      <c r="D6" s="1">
        <v>10</v>
      </c>
      <c r="E6" s="1">
        <v>18.899999999999999</v>
      </c>
      <c r="F6" s="1">
        <v>25</v>
      </c>
      <c r="G6" s="1">
        <v>16</v>
      </c>
      <c r="H6" s="1">
        <v>18.57</v>
      </c>
      <c r="I6" s="26">
        <v>35</v>
      </c>
    </row>
    <row r="7" spans="1:9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48"/>
    </row>
    <row r="8" spans="1:9" ht="21.75" customHeight="1" thickTop="1" x14ac:dyDescent="0.25">
      <c r="A8" s="27" t="s">
        <v>3</v>
      </c>
      <c r="B8" s="2">
        <f>IF(B3="","---",(MIN($B3:$I3)/B3)*B16)</f>
        <v>35.497564681174318</v>
      </c>
      <c r="C8" s="2">
        <f>IF(C3="","---",(MIN($B3:$I3)/C3)*B16)</f>
        <v>51.80917995537785</v>
      </c>
      <c r="D8" s="2">
        <f>IF(D3="","---",(MIN($B3:$I3)/D3)*B16)</f>
        <v>75</v>
      </c>
      <c r="E8" s="2">
        <f>IF(E3="","---",(MIN($B3:$I3)/E3)*B16)</f>
        <v>56.860639896929349</v>
      </c>
      <c r="F8" s="2">
        <f>IF(F3="","---",(MIN($B3:$I3)/F3)*B16)</f>
        <v>44.596047608538811</v>
      </c>
      <c r="G8" s="2">
        <f>IF(G3="","---",(MIN($B3:$I3)/G3)*B16)</f>
        <v>48.661591829459006</v>
      </c>
      <c r="H8" s="2">
        <f>IF(H3="","---",(MIN($B3:$I3)/H3)*B16)</f>
        <v>64.90903148491121</v>
      </c>
      <c r="I8" s="28">
        <f>IF(I3="","---",(MIN($B3:$I3)/I3)*B16)</f>
        <v>53.555332982619909</v>
      </c>
    </row>
    <row r="9" spans="1:9" ht="21.75" customHeight="1" x14ac:dyDescent="0.25">
      <c r="A9" s="25" t="s">
        <v>4</v>
      </c>
      <c r="B9" s="3">
        <f>IF(B4="","---",(MIN($B4:$I4)/B4)*B17)</f>
        <v>2.0833416409131691</v>
      </c>
      <c r="C9" s="3">
        <f>IF(C4="","---",(MIN($B4:$I4)/C4)*B17)</f>
        <v>5</v>
      </c>
      <c r="D9" s="3">
        <f>IF(D4="","---",(MIN($B4:$I4)/D4)*B17)</f>
        <v>5</v>
      </c>
      <c r="E9" s="3">
        <f>IF(E4="","---",(MIN($B4:$I4)/E4)*B17)</f>
        <v>5</v>
      </c>
      <c r="F9" s="3">
        <f>IF(F4="","---",(MIN($B4:$I4)/F4)*B17)</f>
        <v>0.55555555555555558</v>
      </c>
      <c r="G9" s="3">
        <f>IF(G4="","---",(MIN($B4:$I4)/G4)*B17)</f>
        <v>0.83333333333333326</v>
      </c>
      <c r="H9" s="3">
        <f>IF(H4="","---",(MIN($B4:$I4)/H4)*B17)</f>
        <v>1.1363661080358016</v>
      </c>
      <c r="I9" s="29">
        <f>IF(I4="","---",(MIN($B4:$I4)/I4)*B17)</f>
        <v>1.0460244763120354</v>
      </c>
    </row>
    <row r="10" spans="1:9" ht="21.75" customHeight="1" x14ac:dyDescent="0.25">
      <c r="A10" s="25" t="s">
        <v>5</v>
      </c>
      <c r="B10" s="3">
        <f>IF(B5="","---",(MIN($B5:$I5)/B5)*B18)</f>
        <v>6.2499999999999991</v>
      </c>
      <c r="C10" s="3">
        <f>IF(C5="","---",(MIN($B5:$I5)/C5)*B18)</f>
        <v>15</v>
      </c>
      <c r="D10" s="3">
        <f>IF(D5="","---",(MIN($B5:$I5)/D5)*B18)</f>
        <v>5</v>
      </c>
      <c r="E10" s="3">
        <f>IF(E5="","---",(MIN($B5:$I5)/E5)*B18)</f>
        <v>6.8181818181818183</v>
      </c>
      <c r="F10" s="3">
        <f>IF(F5="","---",(MIN($B5:$I5)/F5)*B18)</f>
        <v>3</v>
      </c>
      <c r="G10" s="3">
        <f>IF(G5="","---",(MIN($B5:$I5)/G5)*B18)</f>
        <v>3.75</v>
      </c>
      <c r="H10" s="3">
        <f>IF(H5="","---",(MIN($B5:$I5)/H5)*B18)</f>
        <v>7.5</v>
      </c>
      <c r="I10" s="29">
        <f>IF(I5="","---",(MIN($B5:$I5)/I5)*B18)</f>
        <v>5.3956834532374103</v>
      </c>
    </row>
    <row r="11" spans="1:9" ht="21.75" customHeight="1" x14ac:dyDescent="0.25">
      <c r="A11" s="25" t="s">
        <v>6</v>
      </c>
      <c r="B11" s="3">
        <f>IF(B6="","---",(MIN($B6:$I6)/B6)*B19)</f>
        <v>2.4875621890547261</v>
      </c>
      <c r="C11" s="3">
        <f>IF(C6="","---",(MIN($B6:$I6)/C6)*B19)</f>
        <v>2.7777777777777777</v>
      </c>
      <c r="D11" s="3">
        <f>IF(D6="","---",(MIN($B6:$I6)/D6)*B19)</f>
        <v>5</v>
      </c>
      <c r="E11" s="3">
        <f>IF(E6="","---",(MIN($B6:$I6)/E6)*B19)</f>
        <v>2.645502645502646</v>
      </c>
      <c r="F11" s="3">
        <f>IF(F6="","---",(MIN($B6:$I6)/F6)*B19)</f>
        <v>2</v>
      </c>
      <c r="G11" s="3">
        <f>IF(G6="","---",(MIN($B6:$I6)/G6)*B19)</f>
        <v>3.125</v>
      </c>
      <c r="H11" s="3">
        <f>IF(H6="","---",(MIN($B6:$I6)/H6)*B19)</f>
        <v>2.692514808831449</v>
      </c>
      <c r="I11" s="29">
        <f>IF(I6="","---",(MIN($B6:$I6)/I6)*B19)</f>
        <v>1.4285714285714284</v>
      </c>
    </row>
    <row r="12" spans="1:9" ht="21.75" customHeight="1" thickBot="1" x14ac:dyDescent="0.3">
      <c r="A12" s="30" t="s">
        <v>2</v>
      </c>
      <c r="B12" s="31">
        <f>SUM(B8:B11)</f>
        <v>46.318468511142214</v>
      </c>
      <c r="C12" s="31">
        <f>SUM(C8:C11)</f>
        <v>74.586957733155629</v>
      </c>
      <c r="D12" s="32">
        <f>SUM(D8:D11)</f>
        <v>90</v>
      </c>
      <c r="E12" s="31">
        <f>SUM(E8:E11)</f>
        <v>71.324324360613815</v>
      </c>
      <c r="F12" s="31">
        <f t="shared" ref="F12:I12" si="0">SUM(F8:F11)</f>
        <v>50.151603164094368</v>
      </c>
      <c r="G12" s="31">
        <f t="shared" si="0"/>
        <v>56.369925162792342</v>
      </c>
      <c r="H12" s="31">
        <f t="shared" si="0"/>
        <v>76.237912401778459</v>
      </c>
      <c r="I12" s="33">
        <f t="shared" si="0"/>
        <v>61.425612340740784</v>
      </c>
    </row>
    <row r="13" spans="1:9" ht="21.75" customHeight="1" thickTop="1" x14ac:dyDescent="0.25"/>
    <row r="14" spans="1:9" ht="21.75" customHeight="1" thickBot="1" x14ac:dyDescent="0.3">
      <c r="B14" s="4"/>
    </row>
    <row r="15" spans="1:9" ht="21.75" customHeight="1" thickTop="1" x14ac:dyDescent="0.25">
      <c r="A15" s="35"/>
      <c r="B15" s="36" t="s">
        <v>0</v>
      </c>
    </row>
    <row r="16" spans="1:9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72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workbookViewId="0">
      <selection activeCell="D15" sqref="D15"/>
    </sheetView>
  </sheetViews>
  <sheetFormatPr defaultRowHeight="15" x14ac:dyDescent="0.25"/>
  <cols>
    <col min="1" max="1" width="73.7109375" customWidth="1"/>
    <col min="2" max="4" width="12.7109375" customWidth="1"/>
    <col min="5" max="5" width="16" customWidth="1"/>
  </cols>
  <sheetData>
    <row r="1" spans="1:5" ht="21.75" customHeight="1" thickTop="1" thickBot="1" x14ac:dyDescent="0.3">
      <c r="A1" s="49" t="s">
        <v>45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44" t="s">
        <v>67</v>
      </c>
    </row>
    <row r="3" spans="1:5" ht="21.75" customHeight="1" x14ac:dyDescent="0.25">
      <c r="A3" s="25" t="s">
        <v>3</v>
      </c>
      <c r="B3" s="1">
        <v>161007</v>
      </c>
      <c r="C3" s="1">
        <v>69372</v>
      </c>
      <c r="D3" s="1">
        <v>107150.07</v>
      </c>
      <c r="E3" s="26">
        <v>119674.55</v>
      </c>
    </row>
    <row r="4" spans="1:5" ht="21.75" customHeight="1" x14ac:dyDescent="0.25">
      <c r="A4" s="25" t="s">
        <v>6</v>
      </c>
      <c r="B4" s="1">
        <v>22</v>
      </c>
      <c r="C4" s="1">
        <v>10</v>
      </c>
      <c r="D4" s="1">
        <v>18.899999999999999</v>
      </c>
      <c r="E4" s="26">
        <v>16</v>
      </c>
    </row>
    <row r="5" spans="1:5" ht="21.75" customHeight="1" thickBot="1" x14ac:dyDescent="0.3">
      <c r="A5" s="47"/>
      <c r="B5" s="11"/>
      <c r="C5" s="11"/>
      <c r="D5" s="11"/>
      <c r="E5" s="48"/>
    </row>
    <row r="6" spans="1:5" ht="21.75" customHeight="1" thickTop="1" x14ac:dyDescent="0.25">
      <c r="A6" s="27" t="s">
        <v>3</v>
      </c>
      <c r="B6" s="2">
        <f>IF(B3="","---",(MIN($B3:$E3)/B3)*B12)</f>
        <v>40.932009167303285</v>
      </c>
      <c r="C6" s="2">
        <f>IF(C3="","---",(MIN($B3:$E3)/C3)*B12)</f>
        <v>95</v>
      </c>
      <c r="D6" s="2">
        <f>IF(D3="","---",(MIN($B3:$E3)/D3)*B12)</f>
        <v>61.50569943631394</v>
      </c>
      <c r="E6" s="28">
        <f>IF(E3="","---",(MIN($B3:$E3)/E3)*B12)</f>
        <v>55.06885131383406</v>
      </c>
    </row>
    <row r="7" spans="1:5" ht="21.75" customHeight="1" x14ac:dyDescent="0.25">
      <c r="A7" s="25" t="s">
        <v>6</v>
      </c>
      <c r="B7" s="3">
        <f>IF(B4="","---",(MIN($B4:$E4)/B4)*B13)</f>
        <v>2.2727272727272725</v>
      </c>
      <c r="C7" s="3">
        <f>IF(C4="","---",(MIN($B4:$E4)/C4)*B13)</f>
        <v>5</v>
      </c>
      <c r="D7" s="3">
        <f>IF(D4="","---",(MIN($B4:$E4)/D4)*B13)</f>
        <v>2.645502645502646</v>
      </c>
      <c r="E7" s="29">
        <f>IF(E4="","---",(MIN($B4:$E4)/E4)*B13)</f>
        <v>3.125</v>
      </c>
    </row>
    <row r="8" spans="1:5" ht="21.75" customHeight="1" thickBot="1" x14ac:dyDescent="0.3">
      <c r="A8" s="30" t="s">
        <v>2</v>
      </c>
      <c r="B8" s="31">
        <f>SUM(B6:B7)</f>
        <v>43.204736440030558</v>
      </c>
      <c r="C8" s="32">
        <f>SUM(C6:C7)</f>
        <v>100</v>
      </c>
      <c r="D8" s="31">
        <f>SUM(D6:D7)</f>
        <v>64.151202081816592</v>
      </c>
      <c r="E8" s="33">
        <f>SUM(E6:E7)</f>
        <v>58.19385131383406</v>
      </c>
    </row>
    <row r="9" spans="1:5" ht="21.75" customHeight="1" thickTop="1" x14ac:dyDescent="0.25"/>
    <row r="10" spans="1:5" ht="21.75" customHeight="1" thickBot="1" x14ac:dyDescent="0.3">
      <c r="B10" s="4"/>
    </row>
    <row r="11" spans="1:5" ht="21.75" customHeight="1" thickTop="1" x14ac:dyDescent="0.25">
      <c r="A11" s="35"/>
      <c r="B11" s="36" t="s">
        <v>0</v>
      </c>
    </row>
    <row r="12" spans="1:5" ht="21.75" customHeight="1" x14ac:dyDescent="0.25">
      <c r="A12" s="25" t="s">
        <v>3</v>
      </c>
      <c r="B12" s="37">
        <v>95</v>
      </c>
    </row>
    <row r="13" spans="1:5" ht="21.75" customHeight="1" thickBot="1" x14ac:dyDescent="0.3">
      <c r="A13" s="38" t="s">
        <v>6</v>
      </c>
      <c r="B13" s="39">
        <v>5</v>
      </c>
    </row>
    <row r="14" spans="1:5" ht="21.75" customHeight="1" thickTop="1" x14ac:dyDescent="0.25">
      <c r="A14" s="5"/>
      <c r="B14" s="34"/>
      <c r="C14" s="5"/>
    </row>
    <row r="15" spans="1:5" ht="21.75" customHeight="1" x14ac:dyDescent="0.25"/>
  </sheetData>
  <pageMargins left="0.7" right="0.7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zoomScaleNormal="100" workbookViewId="0">
      <selection activeCell="D16" sqref="D16"/>
    </sheetView>
  </sheetViews>
  <sheetFormatPr defaultRowHeight="15" x14ac:dyDescent="0.25"/>
  <cols>
    <col min="1" max="1" width="73.7109375" customWidth="1"/>
    <col min="2" max="2" width="13.85546875" customWidth="1"/>
    <col min="3" max="4" width="12.7109375" customWidth="1"/>
  </cols>
  <sheetData>
    <row r="1" spans="1:4" ht="21.75" customHeight="1" thickTop="1" thickBot="1" x14ac:dyDescent="0.3">
      <c r="A1" s="49" t="s">
        <v>50</v>
      </c>
      <c r="B1" s="50"/>
      <c r="C1" s="50"/>
      <c r="D1" s="51"/>
    </row>
    <row r="2" spans="1:4" ht="21.75" customHeight="1" x14ac:dyDescent="0.25">
      <c r="A2" s="23" t="s">
        <v>1</v>
      </c>
      <c r="B2" s="10" t="s">
        <v>53</v>
      </c>
      <c r="C2" s="10" t="s">
        <v>60</v>
      </c>
      <c r="D2" s="52" t="s">
        <v>68</v>
      </c>
    </row>
    <row r="3" spans="1:4" ht="21.75" customHeight="1" x14ac:dyDescent="0.25">
      <c r="A3" s="25" t="s">
        <v>3</v>
      </c>
      <c r="B3" s="1">
        <v>167624.4</v>
      </c>
      <c r="C3" s="1">
        <v>140846.43</v>
      </c>
      <c r="D3" s="26">
        <v>112933.08</v>
      </c>
    </row>
    <row r="4" spans="1:4" ht="21.75" customHeight="1" x14ac:dyDescent="0.25">
      <c r="A4" s="25" t="s">
        <v>4</v>
      </c>
      <c r="B4" s="1">
        <v>714.74</v>
      </c>
      <c r="C4" s="1">
        <v>595.62</v>
      </c>
      <c r="D4" s="26">
        <v>2620.73</v>
      </c>
    </row>
    <row r="5" spans="1:4" ht="21.75" customHeight="1" x14ac:dyDescent="0.25">
      <c r="A5" s="25" t="s">
        <v>6</v>
      </c>
      <c r="B5" s="1">
        <v>22</v>
      </c>
      <c r="C5" s="1">
        <v>18.899999999999999</v>
      </c>
      <c r="D5" s="26">
        <v>18.57</v>
      </c>
    </row>
    <row r="6" spans="1:4" ht="21.75" customHeight="1" thickBot="1" x14ac:dyDescent="0.3">
      <c r="A6" s="47"/>
      <c r="B6" s="11"/>
      <c r="C6" s="11"/>
      <c r="D6" s="48"/>
    </row>
    <row r="7" spans="1:4" ht="21.75" customHeight="1" thickTop="1" x14ac:dyDescent="0.25">
      <c r="A7" s="27" t="s">
        <v>3</v>
      </c>
      <c r="B7" s="2">
        <f>IF(B3="","---",(MIN($B3:$D3)/B3)*B14)</f>
        <v>60.635427777817547</v>
      </c>
      <c r="C7" s="2">
        <f>IF(C3="","---",(MIN($B3:$D3)/C3)*B14)</f>
        <v>72.163541525333656</v>
      </c>
      <c r="D7" s="28">
        <f>IF(D3="","---",(MIN($B3:$D3)/D3)*B14)</f>
        <v>90</v>
      </c>
    </row>
    <row r="8" spans="1:4" ht="21.75" customHeight="1" x14ac:dyDescent="0.25">
      <c r="A8" s="25" t="s">
        <v>4</v>
      </c>
      <c r="B8" s="3">
        <f>IF(B4="","---",(MIN($B4:$D4)/B4)*B15)</f>
        <v>4.1666899851694321</v>
      </c>
      <c r="C8" s="3">
        <f>IF(C4="","---",(MIN($B4:$D4)/C4)*B15)</f>
        <v>5</v>
      </c>
      <c r="D8" s="29">
        <f>IF(D4="","---",(MIN($B4:$D4)/D4)*B15)</f>
        <v>1.1363627691521065</v>
      </c>
    </row>
    <row r="9" spans="1:4" ht="21.75" customHeight="1" x14ac:dyDescent="0.25">
      <c r="A9" s="25" t="s">
        <v>6</v>
      </c>
      <c r="B9" s="3">
        <f>IF(B5="","---",(MIN($B5:$D5)/B5)*B16)</f>
        <v>4.2204545454545457</v>
      </c>
      <c r="C9" s="3">
        <f>IF(C5="","---",(MIN($B5:$D5)/C5)*B16)</f>
        <v>4.912698412698413</v>
      </c>
      <c r="D9" s="29">
        <f>IF(D5="","---",(MIN($B5:$D5)/D5)*B16)</f>
        <v>5</v>
      </c>
    </row>
    <row r="10" spans="1:4" ht="21.75" customHeight="1" thickBot="1" x14ac:dyDescent="0.3">
      <c r="A10" s="30" t="s">
        <v>2</v>
      </c>
      <c r="B10" s="31">
        <f>SUM(B7:B9)</f>
        <v>69.022572308441525</v>
      </c>
      <c r="C10" s="31">
        <f>SUM(C7:C9)</f>
        <v>82.076239938032074</v>
      </c>
      <c r="D10" s="53">
        <f>SUM(D7:D9)</f>
        <v>96.1363627691521</v>
      </c>
    </row>
    <row r="11" spans="1:4" ht="21.75" customHeight="1" thickTop="1" x14ac:dyDescent="0.25"/>
    <row r="12" spans="1:4" ht="21.75" customHeight="1" thickBot="1" x14ac:dyDescent="0.3">
      <c r="B12" s="4"/>
    </row>
    <row r="13" spans="1:4" ht="21.75" customHeight="1" thickTop="1" x14ac:dyDescent="0.25">
      <c r="A13" s="35"/>
      <c r="B13" s="36" t="s">
        <v>0</v>
      </c>
    </row>
    <row r="14" spans="1:4" ht="21.75" customHeight="1" x14ac:dyDescent="0.25">
      <c r="A14" s="25" t="s">
        <v>3</v>
      </c>
      <c r="B14" s="37">
        <v>90</v>
      </c>
    </row>
    <row r="15" spans="1:4" ht="21.75" customHeight="1" x14ac:dyDescent="0.25">
      <c r="A15" s="25" t="s">
        <v>4</v>
      </c>
      <c r="B15" s="37">
        <v>5</v>
      </c>
    </row>
    <row r="16" spans="1:4" ht="21.75" customHeight="1" thickBot="1" x14ac:dyDescent="0.3">
      <c r="A16" s="38" t="s">
        <v>6</v>
      </c>
      <c r="B16" s="39">
        <v>5</v>
      </c>
    </row>
    <row r="17" spans="1:3" ht="21.75" customHeight="1" thickTop="1" x14ac:dyDescent="0.25">
      <c r="A17" s="5"/>
      <c r="B17" s="34"/>
      <c r="C17" s="5"/>
    </row>
  </sheetData>
  <pageMargins left="0.7" right="0.7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D17" sqref="D17"/>
    </sheetView>
  </sheetViews>
  <sheetFormatPr defaultRowHeight="15" x14ac:dyDescent="0.25"/>
  <cols>
    <col min="1" max="1" width="73.7109375" customWidth="1"/>
    <col min="2" max="2" width="16.85546875" customWidth="1"/>
    <col min="3" max="3" width="15.85546875" customWidth="1"/>
    <col min="4" max="4" width="15.7109375" customWidth="1"/>
    <col min="5" max="11" width="12.7109375" customWidth="1"/>
  </cols>
  <sheetData>
    <row r="1" spans="1:11" ht="21.75" customHeight="1" thickTop="1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.75" customHeight="1" x14ac:dyDescent="0.25">
      <c r="A2" s="23" t="s">
        <v>1</v>
      </c>
      <c r="B2" s="10" t="s">
        <v>52</v>
      </c>
      <c r="C2" s="10" t="s">
        <v>51</v>
      </c>
      <c r="D2" s="14" t="s">
        <v>57</v>
      </c>
      <c r="E2" s="10" t="s">
        <v>60</v>
      </c>
      <c r="F2" s="10" t="s">
        <v>61</v>
      </c>
      <c r="G2" s="12" t="s">
        <v>62</v>
      </c>
      <c r="H2" s="12" t="s">
        <v>63</v>
      </c>
      <c r="I2" s="12" t="s">
        <v>67</v>
      </c>
      <c r="J2" s="12" t="s">
        <v>68</v>
      </c>
      <c r="K2" s="44" t="s">
        <v>70</v>
      </c>
    </row>
    <row r="3" spans="1:11" ht="21.75" customHeight="1" x14ac:dyDescent="0.25">
      <c r="A3" s="25" t="s">
        <v>3</v>
      </c>
      <c r="B3" s="1">
        <v>300141</v>
      </c>
      <c r="C3" s="1">
        <v>224058.01</v>
      </c>
      <c r="D3" s="1">
        <v>197166.03</v>
      </c>
      <c r="E3" s="1">
        <v>220545.56</v>
      </c>
      <c r="F3" s="1">
        <v>240331.59</v>
      </c>
      <c r="G3" s="1">
        <v>233645.04</v>
      </c>
      <c r="H3" s="1">
        <v>344298.37</v>
      </c>
      <c r="I3" s="1">
        <v>275308.44</v>
      </c>
      <c r="J3" s="1">
        <v>201544.2</v>
      </c>
      <c r="K3" s="26">
        <v>226602.26</v>
      </c>
    </row>
    <row r="4" spans="1:11" ht="21.75" customHeight="1" x14ac:dyDescent="0.25">
      <c r="A4" s="25" t="s">
        <v>4</v>
      </c>
      <c r="B4" s="1">
        <v>1101.5999999999999</v>
      </c>
      <c r="C4" s="1">
        <v>2295</v>
      </c>
      <c r="D4" s="1">
        <v>459</v>
      </c>
      <c r="E4" s="1">
        <v>459</v>
      </c>
      <c r="F4" s="1">
        <v>4131</v>
      </c>
      <c r="G4" s="1">
        <v>7252.2</v>
      </c>
      <c r="H4" s="1">
        <v>1836</v>
      </c>
      <c r="I4" s="1">
        <v>2754</v>
      </c>
      <c r="J4" s="1">
        <v>2019.6</v>
      </c>
      <c r="K4" s="26">
        <v>1194.02</v>
      </c>
    </row>
    <row r="5" spans="1:11" ht="21.75" customHeight="1" x14ac:dyDescent="0.25">
      <c r="A5" s="25" t="s">
        <v>5</v>
      </c>
      <c r="B5" s="1">
        <v>2928.96</v>
      </c>
      <c r="C5" s="1">
        <v>1732.97</v>
      </c>
      <c r="D5" s="1">
        <v>1220.4000000000001</v>
      </c>
      <c r="E5" s="1">
        <v>2440.8000000000002</v>
      </c>
      <c r="F5" s="1">
        <v>6102</v>
      </c>
      <c r="G5" s="1">
        <v>8542.7999999999993</v>
      </c>
      <c r="H5" s="1">
        <v>5125.68</v>
      </c>
      <c r="I5" s="1">
        <v>4881.6000000000004</v>
      </c>
      <c r="J5" s="1">
        <v>2440.8000000000002</v>
      </c>
      <c r="K5" s="26">
        <v>3392.71</v>
      </c>
    </row>
    <row r="6" spans="1:11" ht="21.75" customHeight="1" x14ac:dyDescent="0.25">
      <c r="A6" s="25" t="s">
        <v>6</v>
      </c>
      <c r="B6" s="1">
        <v>20.100000000000001</v>
      </c>
      <c r="C6" s="1">
        <v>20.25</v>
      </c>
      <c r="D6" s="1">
        <v>18</v>
      </c>
      <c r="E6" s="1">
        <v>18.899999999999999</v>
      </c>
      <c r="F6" s="1">
        <v>25</v>
      </c>
      <c r="G6" s="1">
        <v>30</v>
      </c>
      <c r="H6" s="1">
        <v>51.01</v>
      </c>
      <c r="I6" s="1">
        <v>16</v>
      </c>
      <c r="J6" s="1">
        <v>18.57</v>
      </c>
      <c r="K6" s="26">
        <v>35</v>
      </c>
    </row>
    <row r="7" spans="1:11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11"/>
      <c r="K7" s="48"/>
    </row>
    <row r="8" spans="1:11" ht="21.75" customHeight="1" thickTop="1" x14ac:dyDescent="0.25">
      <c r="A8" s="27" t="s">
        <v>3</v>
      </c>
      <c r="B8" s="2">
        <f>IF(B3="","---",(MIN($B3:$K3)/B3)*B16)</f>
        <v>49.268351374853822</v>
      </c>
      <c r="C8" s="2">
        <f>IF(C3="","---",(MIN($B3:$K3)/C3)*B16)</f>
        <v>65.998320033280663</v>
      </c>
      <c r="D8" s="2">
        <f>IF(D3="","---",(MIN($B3:$K3)/D3)*B16)</f>
        <v>75</v>
      </c>
      <c r="E8" s="2">
        <f>IF(E3="","---",(MIN($B3:$K3)/E3)*B16)</f>
        <v>67.049421670515613</v>
      </c>
      <c r="F8" s="2">
        <f>IF(F3="","---",(MIN($B3:$K3)/F3)*B16)</f>
        <v>61.529373853849172</v>
      </c>
      <c r="G8" s="2">
        <f>IF(G3="","---",(MIN($B3:$K3)/G3)*B16)</f>
        <v>63.290246820561649</v>
      </c>
      <c r="H8" s="2">
        <f>IF(H3="","---",(MIN($B3:$K3)/H3)*B16)</f>
        <v>42.949527324221719</v>
      </c>
      <c r="I8" s="2">
        <f>IF(I3="","---",(MIN($B3:$K3)/I3)*B16)</f>
        <v>53.712309909569065</v>
      </c>
      <c r="J8" s="2">
        <f>IF(J3="","---",(MIN($B3:$K3)/J3)*B16)</f>
        <v>73.370765569041424</v>
      </c>
      <c r="K8" s="28">
        <f>IF(K3="","---",(MIN($B3:$K3)/K3)*B16)</f>
        <v>65.257302597070293</v>
      </c>
    </row>
    <row r="9" spans="1:11" ht="21.75" customHeight="1" x14ac:dyDescent="0.25">
      <c r="A9" s="25" t="s">
        <v>4</v>
      </c>
      <c r="B9" s="3">
        <f>IF(B4="","---",(MIN($B4:$K4)/B4)*B17)</f>
        <v>2.0833333333333335</v>
      </c>
      <c r="C9" s="3">
        <f>IF(C4="","---",(MIN($B4:$K4)/C4)*B17)</f>
        <v>1</v>
      </c>
      <c r="D9" s="3">
        <f>IF(D4="","---",(MIN($B4:$K4)/D4)*B17)</f>
        <v>5</v>
      </c>
      <c r="E9" s="3">
        <f>IF(E4="","---",(MIN($B4:$K4)/E4)*B17)</f>
        <v>5</v>
      </c>
      <c r="F9" s="3">
        <f>IF(F4="","---",(MIN($B4:$K4)/F4)*B17)</f>
        <v>0.55555555555555558</v>
      </c>
      <c r="G9" s="3">
        <f>IF(G4="","---",(MIN($B4:$K4)/G4)*B17)</f>
        <v>0.31645569620253167</v>
      </c>
      <c r="H9" s="3">
        <f>IF(H4="","---",(MIN($B4:$K4)/H4)*B17)</f>
        <v>1.25</v>
      </c>
      <c r="I9" s="3">
        <f>IF(I4="","---",(MIN($B4:$K4)/I4)*B17)</f>
        <v>0.83333333333333326</v>
      </c>
      <c r="J9" s="3">
        <f>IF(J4="","---",(MIN($B4:$K4)/J4)*B17)</f>
        <v>1.1363636363636365</v>
      </c>
      <c r="K9" s="29">
        <f>IF(K4="","---",(MIN($B4:$K4)/K4)*B17)</f>
        <v>1.9220783571464464</v>
      </c>
    </row>
    <row r="10" spans="1:11" ht="21.75" customHeight="1" x14ac:dyDescent="0.25">
      <c r="A10" s="25" t="s">
        <v>5</v>
      </c>
      <c r="B10" s="3">
        <f>IF(B5="","---",(MIN($B5:$K5)/B5)*B18)</f>
        <v>6.25</v>
      </c>
      <c r="C10" s="3">
        <f>IF(C5="","---",(MIN($B5:$K5)/C5)*B18)</f>
        <v>10.563368090618996</v>
      </c>
      <c r="D10" s="3">
        <f>IF(D5="","---",(MIN($B5:$K5)/D5)*B18)</f>
        <v>15</v>
      </c>
      <c r="E10" s="3">
        <f>IF(E5="","---",(MIN($B5:$K5)/E5)*B18)</f>
        <v>7.5</v>
      </c>
      <c r="F10" s="3">
        <f>IF(F5="","---",(MIN($B5:$K5)/F5)*B18)</f>
        <v>3</v>
      </c>
      <c r="G10" s="3">
        <f>IF(G5="","---",(MIN($B5:$K5)/G5)*B18)</f>
        <v>2.1428571428571432</v>
      </c>
      <c r="H10" s="3">
        <f>IF(H5="","---",(MIN($B5:$K5)/H5)*B18)</f>
        <v>3.5714285714285716</v>
      </c>
      <c r="I10" s="3">
        <f>IF(I5="","---",(MIN($B5:$K5)/I5)*B18)</f>
        <v>3.75</v>
      </c>
      <c r="J10" s="3">
        <f>IF(J5="","---",(MIN($B5:$K5)/J5)*B18)</f>
        <v>7.5</v>
      </c>
      <c r="K10" s="29">
        <f>IF(K5="","---",(MIN($B5:$K5)/K5)*B18)</f>
        <v>5.3956866339887588</v>
      </c>
    </row>
    <row r="11" spans="1:11" ht="21.75" customHeight="1" x14ac:dyDescent="0.25">
      <c r="A11" s="25" t="s">
        <v>6</v>
      </c>
      <c r="B11" s="3">
        <f>IF(B6="","---",(MIN($B6:$K6)/B6)*B19)</f>
        <v>3.9800995024875618</v>
      </c>
      <c r="C11" s="3">
        <f>IF(C6="","---",(MIN($B6:$K6)/C6)*B19)</f>
        <v>3.9506172839506171</v>
      </c>
      <c r="D11" s="3">
        <f>IF(D6="","---",(MIN($B6:$K6)/D6)*B19)</f>
        <v>4.4444444444444446</v>
      </c>
      <c r="E11" s="3">
        <f>IF(E6="","---",(MIN($B6:$K6)/E6)*B19)</f>
        <v>4.2328042328042335</v>
      </c>
      <c r="F11" s="3">
        <f>IF(F6="","---",(MIN($B6:$K6)/F6)*B19)</f>
        <v>3.2</v>
      </c>
      <c r="G11" s="3">
        <f>IF(G6="","---",(MIN($B6:$K6)/G6)*B19)</f>
        <v>2.6666666666666665</v>
      </c>
      <c r="H11" s="3">
        <f>IF(H6="","---",(MIN($B6:$K6)/H6)*B19)</f>
        <v>1.5683199372672028</v>
      </c>
      <c r="I11" s="3">
        <f>IF(I6="","---",(MIN($B6:$K6)/I6)*B19)</f>
        <v>5</v>
      </c>
      <c r="J11" s="3">
        <f>IF(J6="","---",(MIN($B6:$K6)/J6)*B19)</f>
        <v>4.3080236941303172</v>
      </c>
      <c r="K11" s="29">
        <f>IF(K6="","---",(MIN($B6:$K6)/K6)*B19)</f>
        <v>2.2857142857142856</v>
      </c>
    </row>
    <row r="12" spans="1:11" ht="21.75" customHeight="1" thickBot="1" x14ac:dyDescent="0.3">
      <c r="A12" s="30" t="s">
        <v>2</v>
      </c>
      <c r="B12" s="31">
        <f>SUM(B8:B11)</f>
        <v>61.581784210674719</v>
      </c>
      <c r="C12" s="31">
        <f>SUM(C8:C11)</f>
        <v>81.512305407850278</v>
      </c>
      <c r="D12" s="32">
        <f>SUM(D8:D11)</f>
        <v>99.444444444444443</v>
      </c>
      <c r="E12" s="31">
        <f>SUM(E8:E11)</f>
        <v>83.782225903319841</v>
      </c>
      <c r="F12" s="31">
        <f t="shared" ref="F12:K12" si="0">SUM(F8:F11)</f>
        <v>68.284929409404739</v>
      </c>
      <c r="G12" s="31">
        <f t="shared" si="0"/>
        <v>68.416226326287997</v>
      </c>
      <c r="H12" s="31">
        <f t="shared" si="0"/>
        <v>49.339275832917494</v>
      </c>
      <c r="I12" s="31">
        <f t="shared" si="0"/>
        <v>63.295643242902401</v>
      </c>
      <c r="J12" s="31">
        <f t="shared" si="0"/>
        <v>86.315152899535377</v>
      </c>
      <c r="K12" s="33">
        <f t="shared" si="0"/>
        <v>74.860781873919791</v>
      </c>
    </row>
    <row r="13" spans="1:11" ht="21.75" customHeight="1" thickTop="1" x14ac:dyDescent="0.25"/>
    <row r="14" spans="1:11" ht="21.75" customHeight="1" thickBot="1" x14ac:dyDescent="0.3">
      <c r="B14" s="4"/>
    </row>
    <row r="15" spans="1:11" ht="21.75" customHeight="1" thickTop="1" x14ac:dyDescent="0.25">
      <c r="A15" s="35"/>
      <c r="B15" s="36" t="s">
        <v>0</v>
      </c>
    </row>
    <row r="16" spans="1:11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D14" sqref="D14"/>
    </sheetView>
  </sheetViews>
  <sheetFormatPr defaultRowHeight="15" x14ac:dyDescent="0.25"/>
  <cols>
    <col min="1" max="1" width="73.7109375" customWidth="1"/>
    <col min="2" max="2" width="14.140625" customWidth="1"/>
    <col min="3" max="6" width="12.7109375" customWidth="1"/>
  </cols>
  <sheetData>
    <row r="1" spans="1:6" ht="21.75" customHeight="1" thickTop="1" thickBot="1" x14ac:dyDescent="0.3">
      <c r="A1" s="49" t="s">
        <v>38</v>
      </c>
      <c r="B1" s="50"/>
      <c r="C1" s="50"/>
      <c r="D1" s="50"/>
      <c r="E1" s="50"/>
      <c r="F1" s="51"/>
    </row>
    <row r="2" spans="1:6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63</v>
      </c>
      <c r="F2" s="44" t="s">
        <v>68</v>
      </c>
    </row>
    <row r="3" spans="1:6" ht="21.75" customHeight="1" x14ac:dyDescent="0.25">
      <c r="A3" s="25" t="s">
        <v>3</v>
      </c>
      <c r="B3" s="1">
        <v>176904</v>
      </c>
      <c r="C3" s="1">
        <v>113904</v>
      </c>
      <c r="D3" s="1">
        <v>189048.56</v>
      </c>
      <c r="E3" s="1">
        <v>249476.25</v>
      </c>
      <c r="F3" s="26">
        <v>154599.12</v>
      </c>
    </row>
    <row r="4" spans="1:6" ht="21.75" customHeight="1" x14ac:dyDescent="0.25">
      <c r="A4" s="25" t="s">
        <v>4</v>
      </c>
      <c r="B4" s="1">
        <v>388.8</v>
      </c>
      <c r="C4" s="1">
        <v>1296</v>
      </c>
      <c r="D4" s="1">
        <v>324</v>
      </c>
      <c r="E4" s="1">
        <v>1296</v>
      </c>
      <c r="F4" s="26">
        <v>1425.6</v>
      </c>
    </row>
    <row r="5" spans="1:6" ht="21.75" customHeight="1" x14ac:dyDescent="0.25">
      <c r="A5" s="25" t="s">
        <v>5</v>
      </c>
      <c r="B5" s="1">
        <v>518.4</v>
      </c>
      <c r="C5" s="1">
        <v>1296</v>
      </c>
      <c r="D5" s="1">
        <v>317.8</v>
      </c>
      <c r="E5" s="1">
        <v>1360.8</v>
      </c>
      <c r="F5" s="26">
        <v>648</v>
      </c>
    </row>
    <row r="6" spans="1:6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51.01</v>
      </c>
      <c r="F6" s="26">
        <v>18.57</v>
      </c>
    </row>
    <row r="7" spans="1:6" ht="21.75" customHeight="1" thickBot="1" x14ac:dyDescent="0.3">
      <c r="A7" s="47"/>
      <c r="B7" s="11"/>
      <c r="C7" s="11"/>
      <c r="D7" s="11"/>
      <c r="E7" s="11"/>
      <c r="F7" s="48"/>
    </row>
    <row r="8" spans="1:6" ht="21.75" customHeight="1" thickTop="1" x14ac:dyDescent="0.25">
      <c r="A8" s="27" t="s">
        <v>3</v>
      </c>
      <c r="B8" s="2">
        <f>IF(B3="","---",(MIN($B3:$F3)/B3)*B16)</f>
        <v>48.29059829059829</v>
      </c>
      <c r="C8" s="2">
        <f>IF(C3="","---",(MIN($B3:$F3)/C3)*B16)</f>
        <v>75</v>
      </c>
      <c r="D8" s="2">
        <f>IF(D3="","---",(MIN($B3:$F3)/D3)*B16)</f>
        <v>45.188389692045263</v>
      </c>
      <c r="E8" s="2">
        <f>IF(E3="","---",(MIN($B3:$F3)/E3)*B16)</f>
        <v>34.242938957115157</v>
      </c>
      <c r="F8" s="28">
        <f>IF(F3="","---",(MIN($B3:$F3)/F3)*B16)</f>
        <v>55.257753084234892</v>
      </c>
    </row>
    <row r="9" spans="1:6" ht="21.75" customHeight="1" x14ac:dyDescent="0.25">
      <c r="A9" s="25" t="s">
        <v>4</v>
      </c>
      <c r="B9" s="3">
        <f>IF(B4="","---",(MIN($B4:$F4)/B4)*B17)</f>
        <v>4.1666666666666661</v>
      </c>
      <c r="C9" s="3">
        <f>IF(C4="","---",(MIN($B4:$F4)/C4)*B17)</f>
        <v>1.25</v>
      </c>
      <c r="D9" s="3">
        <f>IF(D4="","---",(MIN($B4:$F4)/D4)*B17)</f>
        <v>5</v>
      </c>
      <c r="E9" s="3">
        <f>IF(E4="","---",(MIN($B4:$F4)/E4)*B17)</f>
        <v>1.25</v>
      </c>
      <c r="F9" s="29">
        <f>IF(F4="","---",(MIN($B4:$F4)/F4)*B17)</f>
        <v>1.1363636363636365</v>
      </c>
    </row>
    <row r="10" spans="1:6" ht="21.75" customHeight="1" x14ac:dyDescent="0.25">
      <c r="A10" s="25" t="s">
        <v>5</v>
      </c>
      <c r="B10" s="3">
        <f>IF(B5="","---",(MIN($B5:$F5)/B5)*B18)</f>
        <v>9.195601851851853</v>
      </c>
      <c r="C10" s="3">
        <f>IF(C5="","---",(MIN($B5:$F5)/C5)*B18)</f>
        <v>3.6782407407407405</v>
      </c>
      <c r="D10" s="3">
        <f>IF(D5="","---",(MIN($B5:$F5)/D5)*B18)</f>
        <v>15</v>
      </c>
      <c r="E10" s="3">
        <f>IF(E5="","---",(MIN($B5:$F5)/E5)*B18)</f>
        <v>3.5030864197530867</v>
      </c>
      <c r="F10" s="29">
        <f>IF(F5="","---",(MIN($B5:$F5)/F5)*B18)</f>
        <v>7.356481481481481</v>
      </c>
    </row>
    <row r="11" spans="1:6" ht="21.75" customHeight="1" x14ac:dyDescent="0.25">
      <c r="A11" s="25" t="s">
        <v>6</v>
      </c>
      <c r="B11" s="3">
        <f>IF(B6="","---",(MIN($B6:$F6)/B6)*B19)</f>
        <v>2.2727272727272725</v>
      </c>
      <c r="C11" s="3">
        <f>IF(C6="","---",(MIN($B6:$F6)/C6)*B19)</f>
        <v>5</v>
      </c>
      <c r="D11" s="3">
        <f>IF(D6="","---",(MIN($B6:$F6)/D6)*B19)</f>
        <v>2.645502645502646</v>
      </c>
      <c r="E11" s="3">
        <f>IF(E6="","---",(MIN($B6:$F6)/E6)*B19)</f>
        <v>0.98019996079200156</v>
      </c>
      <c r="F11" s="29">
        <f>IF(F6="","---",(MIN($B6:$F6)/F6)*B19)</f>
        <v>2.692514808831449</v>
      </c>
    </row>
    <row r="12" spans="1:6" ht="21.75" customHeight="1" thickBot="1" x14ac:dyDescent="0.3">
      <c r="A12" s="30" t="s">
        <v>2</v>
      </c>
      <c r="B12" s="31">
        <f>SUM(B8:B11)</f>
        <v>63.925594081844082</v>
      </c>
      <c r="C12" s="32">
        <f>SUM(C8:C11)</f>
        <v>84.928240740740733</v>
      </c>
      <c r="D12" s="31">
        <f>SUM(D8:D11)</f>
        <v>67.833892337547908</v>
      </c>
      <c r="E12" s="31">
        <f>SUM(E8:E11)</f>
        <v>39.976225337660246</v>
      </c>
      <c r="F12" s="33">
        <f t="shared" ref="F12" si="0">SUM(F8:F11)</f>
        <v>66.44311301091146</v>
      </c>
    </row>
    <row r="13" spans="1:6" ht="21.75" customHeight="1" thickTop="1" x14ac:dyDescent="0.25"/>
    <row r="14" spans="1:6" ht="21.75" customHeight="1" thickBot="1" x14ac:dyDescent="0.3">
      <c r="B14" s="4"/>
    </row>
    <row r="15" spans="1:6" ht="21.75" customHeight="1" thickTop="1" x14ac:dyDescent="0.25">
      <c r="A15" s="35"/>
      <c r="B15" s="36" t="s">
        <v>0</v>
      </c>
    </row>
    <row r="16" spans="1:6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25" sqref="D25"/>
    </sheetView>
  </sheetViews>
  <sheetFormatPr defaultRowHeight="15" x14ac:dyDescent="0.25"/>
  <cols>
    <col min="1" max="1" width="73.7109375" customWidth="1"/>
    <col min="2" max="2" width="13.85546875" customWidth="1"/>
    <col min="3" max="3" width="14" customWidth="1"/>
    <col min="4" max="4" width="13.85546875" customWidth="1"/>
    <col min="5" max="6" width="13.7109375" customWidth="1"/>
    <col min="7" max="7" width="15.7109375" customWidth="1"/>
    <col min="8" max="8" width="12.7109375" customWidth="1"/>
  </cols>
  <sheetData>
    <row r="1" spans="1:8" ht="21.75" customHeight="1" thickTop="1" thickBot="1" x14ac:dyDescent="0.3">
      <c r="A1" s="46" t="s">
        <v>9</v>
      </c>
      <c r="B1" s="41"/>
      <c r="C1" s="42"/>
      <c r="D1" s="42"/>
      <c r="E1" s="42"/>
      <c r="F1" s="42"/>
      <c r="G1" s="42"/>
      <c r="H1" s="43"/>
    </row>
    <row r="2" spans="1:8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62</v>
      </c>
      <c r="F2" s="10" t="s">
        <v>63</v>
      </c>
      <c r="G2" s="10" t="s">
        <v>67</v>
      </c>
      <c r="H2" s="44" t="s">
        <v>68</v>
      </c>
    </row>
    <row r="3" spans="1:8" ht="21.75" customHeight="1" x14ac:dyDescent="0.25">
      <c r="A3" s="25" t="s">
        <v>3</v>
      </c>
      <c r="B3" s="1">
        <v>240324</v>
      </c>
      <c r="C3" s="1">
        <v>144216</v>
      </c>
      <c r="D3" s="1">
        <v>282043.52000000002</v>
      </c>
      <c r="E3" s="1">
        <v>275488.8</v>
      </c>
      <c r="F3" s="1">
        <v>393959.47</v>
      </c>
      <c r="G3" s="1">
        <v>284420.68</v>
      </c>
      <c r="H3" s="26">
        <v>227119.68</v>
      </c>
    </row>
    <row r="4" spans="1:8" ht="21.75" customHeight="1" x14ac:dyDescent="0.25">
      <c r="A4" s="25" t="s">
        <v>4</v>
      </c>
      <c r="B4" s="1">
        <v>702</v>
      </c>
      <c r="C4" s="1">
        <v>702</v>
      </c>
      <c r="D4" s="1">
        <v>702</v>
      </c>
      <c r="E4" s="1">
        <v>11091.6</v>
      </c>
      <c r="F4" s="1">
        <v>2808</v>
      </c>
      <c r="G4" s="1">
        <v>4212</v>
      </c>
      <c r="H4" s="26">
        <v>3088.8</v>
      </c>
    </row>
    <row r="5" spans="1:8" ht="21.75" customHeight="1" x14ac:dyDescent="0.25">
      <c r="A5" s="25" t="s">
        <v>5</v>
      </c>
      <c r="B5" s="1">
        <v>635.04</v>
      </c>
      <c r="C5" s="1">
        <v>423.36</v>
      </c>
      <c r="D5" s="1">
        <v>465.7</v>
      </c>
      <c r="E5" s="1">
        <v>1481.76</v>
      </c>
      <c r="F5" s="1">
        <v>889.06</v>
      </c>
      <c r="G5" s="1">
        <v>846.72</v>
      </c>
      <c r="H5" s="26">
        <v>423.36</v>
      </c>
    </row>
    <row r="6" spans="1:8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30</v>
      </c>
      <c r="F6" s="1">
        <v>51.01</v>
      </c>
      <c r="G6" s="1">
        <v>16</v>
      </c>
      <c r="H6" s="26">
        <v>18.57</v>
      </c>
    </row>
    <row r="7" spans="1:8" ht="21.75" customHeight="1" thickBot="1" x14ac:dyDescent="0.3">
      <c r="A7" s="47"/>
      <c r="B7" s="11"/>
      <c r="C7" s="11"/>
      <c r="D7" s="11"/>
      <c r="E7" s="11"/>
      <c r="F7" s="11"/>
      <c r="G7" s="11"/>
      <c r="H7" s="48"/>
    </row>
    <row r="8" spans="1:8" ht="21.75" customHeight="1" thickTop="1" x14ac:dyDescent="0.25">
      <c r="A8" s="27" t="s">
        <v>3</v>
      </c>
      <c r="B8" s="2">
        <f>IF(B3="","---",(MIN($B3:$H3)/B3)*B16)</f>
        <v>45.006740899785285</v>
      </c>
      <c r="C8" s="2">
        <f>IF(C3="","---",(MIN($B3:$H3)/C3)*B16)</f>
        <v>75</v>
      </c>
      <c r="D8" s="2">
        <f>IF(D3="","---",(MIN($B3:$H3)/D3)*B16)</f>
        <v>38.349400830056297</v>
      </c>
      <c r="E8" s="2">
        <f>IF(E3="","---",(MIN($B3:$H3)/E3)*B16)</f>
        <v>39.261850209518499</v>
      </c>
      <c r="F8" s="2">
        <f>IF(F3="","---",(MIN($B3:$H3)/F3)*B16)</f>
        <v>27.455108516619742</v>
      </c>
      <c r="G8" s="2">
        <f>IF(G3="","---",(MIN($B3:$H3)/G3)*B16)</f>
        <v>38.028880319110414</v>
      </c>
      <c r="H8" s="28">
        <f>IF(H3="","---",(MIN($B3:$H3)/H3)*B16)</f>
        <v>47.623349944839653</v>
      </c>
    </row>
    <row r="9" spans="1:8" ht="21.75" customHeight="1" x14ac:dyDescent="0.25">
      <c r="A9" s="25" t="s">
        <v>4</v>
      </c>
      <c r="B9" s="3">
        <f>IF(B4="","---",(MIN($B4:$H4)/B4)*B17)</f>
        <v>5</v>
      </c>
      <c r="C9" s="3">
        <f>IF(C4="","---",(MIN($B4:$H4)/C4)*B17)</f>
        <v>5</v>
      </c>
      <c r="D9" s="3">
        <f>IF(D4="","---",(MIN($B4:$H4)/D4)*B17)</f>
        <v>5</v>
      </c>
      <c r="E9" s="3">
        <f>IF(E4="","---",(MIN($B4:$H4)/E4)*B17)</f>
        <v>0.31645569620253167</v>
      </c>
      <c r="F9" s="3">
        <f>IF(F4="","---",(MIN($B4:$H4)/F4)*B17)</f>
        <v>1.25</v>
      </c>
      <c r="G9" s="3">
        <f>IF(G4="","---",(MIN($B4:$H4)/G4)*B17)</f>
        <v>0.83333333333333326</v>
      </c>
      <c r="H9" s="29">
        <f>IF(H4="","---",(MIN($B4:$H4)/H4)*B17)</f>
        <v>1.1363636363636362</v>
      </c>
    </row>
    <row r="10" spans="1:8" ht="21.75" customHeight="1" x14ac:dyDescent="0.25">
      <c r="A10" s="25" t="s">
        <v>5</v>
      </c>
      <c r="B10" s="3">
        <f>IF(B5="","---",(MIN($B5:$H5)/B5)*B18)</f>
        <v>10.000000000000002</v>
      </c>
      <c r="C10" s="3">
        <f>IF(C5="","---",(MIN($B5:$H5)/C5)*B18)</f>
        <v>15</v>
      </c>
      <c r="D10" s="3">
        <f>IF(D5="","---",(MIN($B5:$H5)/D5)*B18)</f>
        <v>13.636246510629162</v>
      </c>
      <c r="E10" s="3">
        <f>IF(E5="","---",(MIN($B5:$H5)/E5)*B18)</f>
        <v>4.2857142857142856</v>
      </c>
      <c r="F10" s="3">
        <f>IF(F5="","---",(MIN($B5:$H5)/F5)*B18)</f>
        <v>7.1428250061863094</v>
      </c>
      <c r="G10" s="3">
        <f>IF(G5="","---",(MIN($B5:$H5)/G5)*B18)</f>
        <v>7.5</v>
      </c>
      <c r="H10" s="29">
        <f>IF(H5="","---",(MIN($B5:$H5)/H5)*B18)</f>
        <v>15</v>
      </c>
    </row>
    <row r="11" spans="1:8" ht="21.75" customHeight="1" x14ac:dyDescent="0.25">
      <c r="A11" s="25" t="s">
        <v>6</v>
      </c>
      <c r="B11" s="3">
        <f>IF(B6="","---",(MIN($B6:$H6)/B6)*B19)</f>
        <v>2.2727272727272725</v>
      </c>
      <c r="C11" s="3">
        <f>IF(C6="","---",(MIN($B6:$H6)/C6)*B19)</f>
        <v>5</v>
      </c>
      <c r="D11" s="3">
        <f>IF(D6="","---",(MIN($B6:$H6)/D6)*B19)</f>
        <v>2.645502645502646</v>
      </c>
      <c r="E11" s="3">
        <f>IF(E6="","---",(MIN($B6:$H6)/E6)*B19)</f>
        <v>1.6666666666666665</v>
      </c>
      <c r="F11" s="3">
        <f>IF(F6="","---",(MIN($B6:$H6)/F6)*B19)</f>
        <v>0.98019996079200156</v>
      </c>
      <c r="G11" s="3">
        <f>IF(G6="","---",(MIN($B6:$H6)/G6)*B19)</f>
        <v>3.125</v>
      </c>
      <c r="H11" s="29">
        <f>IF(H6="","---",(MIN($B6:$H6)/H6)*B19)</f>
        <v>2.692514808831449</v>
      </c>
    </row>
    <row r="12" spans="1:8" ht="21.75" customHeight="1" thickBot="1" x14ac:dyDescent="0.3">
      <c r="A12" s="30" t="s">
        <v>2</v>
      </c>
      <c r="B12" s="31">
        <f>SUM(B8:B11)</f>
        <v>62.279468172512559</v>
      </c>
      <c r="C12" s="32">
        <f>SUM(C8:C11)</f>
        <v>100</v>
      </c>
      <c r="D12" s="31">
        <f>SUM(D8:D11)</f>
        <v>59.631149986188106</v>
      </c>
      <c r="E12" s="31">
        <f>SUM(E8:E11)</f>
        <v>45.53068685810198</v>
      </c>
      <c r="F12" s="31">
        <f t="shared" ref="F12:H12" si="0">SUM(F8:F11)</f>
        <v>36.828133483598052</v>
      </c>
      <c r="G12" s="31">
        <f t="shared" si="0"/>
        <v>49.487213652443749</v>
      </c>
      <c r="H12" s="33">
        <f t="shared" si="0"/>
        <v>66.452228390034733</v>
      </c>
    </row>
    <row r="13" spans="1:8" ht="21.75" customHeight="1" thickTop="1" x14ac:dyDescent="0.25"/>
    <row r="14" spans="1:8" ht="21.75" customHeight="1" thickBot="1" x14ac:dyDescent="0.3">
      <c r="B14" s="4"/>
    </row>
    <row r="15" spans="1:8" ht="21.75" customHeight="1" thickTop="1" x14ac:dyDescent="0.25">
      <c r="A15" s="35"/>
      <c r="B15" s="36" t="s">
        <v>0</v>
      </c>
    </row>
    <row r="16" spans="1:8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15.75" thickTop="1" x14ac:dyDescent="0.25">
      <c r="A20" s="5"/>
      <c r="B20" s="34"/>
      <c r="C20" s="5"/>
    </row>
  </sheetData>
  <pageMargins left="0.7" right="0.7" top="0.75" bottom="0.75" header="0.3" footer="0.3"/>
  <pageSetup paperSize="9" scale="76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D12" sqref="D12"/>
    </sheetView>
  </sheetViews>
  <sheetFormatPr defaultRowHeight="15" x14ac:dyDescent="0.25"/>
  <cols>
    <col min="1" max="1" width="73.7109375" customWidth="1"/>
    <col min="2" max="11" width="12.7109375" customWidth="1"/>
  </cols>
  <sheetData>
    <row r="1" spans="1:11" ht="21.75" customHeight="1" thickTop="1" thickBot="1" x14ac:dyDescent="0.3">
      <c r="A1" s="49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.75" customHeight="1" x14ac:dyDescent="0.25">
      <c r="A2" s="23" t="s">
        <v>1</v>
      </c>
      <c r="B2" s="10" t="s">
        <v>51</v>
      </c>
      <c r="C2" s="10" t="s">
        <v>55</v>
      </c>
      <c r="D2" s="14" t="s">
        <v>58</v>
      </c>
      <c r="E2" s="10" t="s">
        <v>60</v>
      </c>
      <c r="F2" s="10" t="s">
        <v>61</v>
      </c>
      <c r="G2" s="12" t="s">
        <v>62</v>
      </c>
      <c r="H2" s="12" t="s">
        <v>63</v>
      </c>
      <c r="I2" s="12" t="s">
        <v>67</v>
      </c>
      <c r="J2" s="12" t="s">
        <v>68</v>
      </c>
      <c r="K2" s="44" t="s">
        <v>70</v>
      </c>
    </row>
    <row r="3" spans="1:11" ht="21.75" customHeight="1" x14ac:dyDescent="0.25">
      <c r="A3" s="25" t="s">
        <v>3</v>
      </c>
      <c r="B3" s="1">
        <v>389493.36</v>
      </c>
      <c r="C3" s="1">
        <v>350949.59</v>
      </c>
      <c r="D3" s="1">
        <v>146916</v>
      </c>
      <c r="E3" s="1">
        <v>406120.37</v>
      </c>
      <c r="F3" s="1">
        <v>440813.54</v>
      </c>
      <c r="G3" s="1">
        <v>319655.64</v>
      </c>
      <c r="H3" s="1">
        <v>522161.6</v>
      </c>
      <c r="I3" s="1">
        <v>259999.49</v>
      </c>
      <c r="J3" s="1">
        <v>300377.76</v>
      </c>
      <c r="K3" s="26">
        <v>273452.5</v>
      </c>
    </row>
    <row r="4" spans="1:11" ht="21.75" customHeight="1" x14ac:dyDescent="0.25">
      <c r="A4" s="25" t="s">
        <v>5</v>
      </c>
      <c r="B4" s="1">
        <v>1900.8</v>
      </c>
      <c r="C4" s="1">
        <v>2160</v>
      </c>
      <c r="D4" s="1">
        <v>3240</v>
      </c>
      <c r="E4" s="1">
        <v>1728</v>
      </c>
      <c r="F4" s="1">
        <v>5400</v>
      </c>
      <c r="G4" s="1">
        <v>7560</v>
      </c>
      <c r="H4" s="1">
        <v>4536</v>
      </c>
      <c r="I4" s="1">
        <v>4320</v>
      </c>
      <c r="J4" s="1">
        <v>2160</v>
      </c>
      <c r="K4" s="26">
        <v>3002.4</v>
      </c>
    </row>
    <row r="5" spans="1:11" ht="21.75" customHeight="1" x14ac:dyDescent="0.25">
      <c r="A5" s="25" t="s">
        <v>6</v>
      </c>
      <c r="B5" s="1">
        <v>20.25</v>
      </c>
      <c r="C5" s="1">
        <v>22</v>
      </c>
      <c r="D5" s="1">
        <v>10</v>
      </c>
      <c r="E5" s="1">
        <v>18.899999999999999</v>
      </c>
      <c r="F5" s="1">
        <v>25</v>
      </c>
      <c r="G5" s="1">
        <v>30</v>
      </c>
      <c r="H5" s="1">
        <v>51.01</v>
      </c>
      <c r="I5" s="1">
        <v>16</v>
      </c>
      <c r="J5" s="1">
        <v>18.57</v>
      </c>
      <c r="K5" s="26">
        <v>35</v>
      </c>
    </row>
    <row r="6" spans="1:11" ht="21.75" customHeight="1" thickBot="1" x14ac:dyDescent="0.3">
      <c r="A6" s="47"/>
      <c r="B6" s="11"/>
      <c r="C6" s="11"/>
      <c r="D6" s="11"/>
      <c r="E6" s="11"/>
      <c r="F6" s="11"/>
      <c r="G6" s="11"/>
      <c r="H6" s="11"/>
      <c r="I6" s="11"/>
      <c r="J6" s="11"/>
      <c r="K6" s="48"/>
    </row>
    <row r="7" spans="1:11" ht="21.75" customHeight="1" thickTop="1" x14ac:dyDescent="0.25">
      <c r="A7" s="27" t="s">
        <v>3</v>
      </c>
      <c r="B7" s="2">
        <f>IF(B3="","---",(MIN($B3:$K3)/B3)*B14)</f>
        <v>30.175816090934134</v>
      </c>
      <c r="C7" s="2">
        <f>IF(C3="","---",(MIN($B3:$K3)/C3)*B14)</f>
        <v>33.489937970863565</v>
      </c>
      <c r="D7" s="2">
        <f>IF(D3="","---",(MIN($B3:$K3)/D3)*B14)</f>
        <v>80</v>
      </c>
      <c r="E7" s="2">
        <f>IF(E3="","---",(MIN($B3:$K3)/E3)*B14)</f>
        <v>28.940385334525331</v>
      </c>
      <c r="F7" s="2">
        <f>IF(F3="","---",(MIN($B3:$K3)/F3)*B14)</f>
        <v>26.662701876171955</v>
      </c>
      <c r="G7" s="2">
        <f>IF(G3="","---",(MIN($B3:$K3)/G3)*B14)</f>
        <v>36.768567574781407</v>
      </c>
      <c r="H7" s="2">
        <f>IF(H3="","---",(MIN($B3:$K3)/H3)*B14)</f>
        <v>22.508893798394979</v>
      </c>
      <c r="I7" s="2">
        <f>IF(I3="","---",(MIN($B3:$K3)/I3)*B14)</f>
        <v>45.205011748292279</v>
      </c>
      <c r="J7" s="2">
        <f>IF(J3="","---",(MIN($B3:$K3)/J3)*B14)</f>
        <v>39.128329607358417</v>
      </c>
      <c r="K7" s="28">
        <f>IF(K3="","---",(MIN($B3:$K3)/K3)*B14)</f>
        <v>42.981066181512332</v>
      </c>
    </row>
    <row r="8" spans="1:11" ht="21.75" customHeight="1" x14ac:dyDescent="0.25">
      <c r="A8" s="25" t="s">
        <v>5</v>
      </c>
      <c r="B8" s="3">
        <f>IF(B4="","---",(MIN($B4:$K4)/B4)*B15)</f>
        <v>13.636363636363637</v>
      </c>
      <c r="C8" s="3">
        <f>IF(C4="","---",(MIN($B4:$K4)/C4)*B15)</f>
        <v>12</v>
      </c>
      <c r="D8" s="3">
        <f>IF(D4="","---",(MIN($B4:$K4)/D4)*B15)</f>
        <v>8</v>
      </c>
      <c r="E8" s="3">
        <f>IF(E4="","---",(MIN($B4:$K4)/E4)*B15)</f>
        <v>15</v>
      </c>
      <c r="F8" s="3">
        <f>IF(F4="","---",(MIN($B4:$K4)/F4)*B15)</f>
        <v>4.8</v>
      </c>
      <c r="G8" s="3">
        <f>IF(G4="","---",(MIN($B4:$K4)/G4)*B15)</f>
        <v>3.4285714285714284</v>
      </c>
      <c r="H8" s="3">
        <f>IF(H4="","---",(MIN($B4:$K4)/H4)*B15)</f>
        <v>5.7142857142857135</v>
      </c>
      <c r="I8" s="3">
        <f>IF(I4="","---",(MIN($B4:$K4)/I4)*B15)</f>
        <v>6</v>
      </c>
      <c r="J8" s="3">
        <f>IF(J4="","---",(MIN($B4:$K4)/J4)*B15)</f>
        <v>12</v>
      </c>
      <c r="K8" s="29">
        <f>IF(K4="","---",(MIN($B4:$K4)/K4)*B15)</f>
        <v>8.6330935251798557</v>
      </c>
    </row>
    <row r="9" spans="1:11" ht="21.75" customHeight="1" x14ac:dyDescent="0.25">
      <c r="A9" s="25" t="s">
        <v>6</v>
      </c>
      <c r="B9" s="3">
        <f>IF(B5="","---",(MIN($B5:$K5)/B5)*B16)</f>
        <v>2.4691358024691357</v>
      </c>
      <c r="C9" s="3">
        <f>IF(C5="","---",(MIN($B5:$K5)/C5)*B16)</f>
        <v>2.2727272727272725</v>
      </c>
      <c r="D9" s="3">
        <f>IF(D5="","---",(MIN($B5:$K5)/D5)*B16)</f>
        <v>5</v>
      </c>
      <c r="E9" s="3">
        <f>IF(E5="","---",(MIN($B5:$K5)/E5)*B16)</f>
        <v>2.645502645502646</v>
      </c>
      <c r="F9" s="3">
        <f>IF(F5="","---",(MIN($B5:$K5)/F5)*B16)</f>
        <v>2</v>
      </c>
      <c r="G9" s="3">
        <f>IF(G5="","---",(MIN($B5:$K5)/G5)*B16)</f>
        <v>1.6666666666666665</v>
      </c>
      <c r="H9" s="3">
        <f>IF(H5="","---",(MIN($B5:$K5)/H5)*B16)</f>
        <v>0.98019996079200156</v>
      </c>
      <c r="I9" s="3">
        <f>IF(I5="","---",(MIN($B5:$K5)/I5)*B16)</f>
        <v>3.125</v>
      </c>
      <c r="J9" s="3">
        <f>IF(J5="","---",(MIN($B5:$K5)/J5)*B16)</f>
        <v>2.692514808831449</v>
      </c>
      <c r="K9" s="29">
        <f>IF(K5="","---",(MIN($B5:$K5)/K5)*B16)</f>
        <v>1.4285714285714284</v>
      </c>
    </row>
    <row r="10" spans="1:11" ht="21.75" customHeight="1" thickBot="1" x14ac:dyDescent="0.3">
      <c r="A10" s="30" t="s">
        <v>2</v>
      </c>
      <c r="B10" s="31">
        <f>SUM(B7:B9)</f>
        <v>46.281315529766907</v>
      </c>
      <c r="C10" s="31">
        <f>SUM(C7:C9)</f>
        <v>47.762665243590838</v>
      </c>
      <c r="D10" s="32">
        <f>SUM(D7:D9)</f>
        <v>93</v>
      </c>
      <c r="E10" s="31">
        <f>SUM(E7:E9)</f>
        <v>46.585887980027977</v>
      </c>
      <c r="F10" s="31">
        <f t="shared" ref="F10:K10" si="0">SUM(F7:F9)</f>
        <v>33.462701876171955</v>
      </c>
      <c r="G10" s="31">
        <f t="shared" si="0"/>
        <v>41.863805670019502</v>
      </c>
      <c r="H10" s="31">
        <f t="shared" si="0"/>
        <v>29.203379473472697</v>
      </c>
      <c r="I10" s="31">
        <f t="shared" si="0"/>
        <v>54.330011748292279</v>
      </c>
      <c r="J10" s="31">
        <f t="shared" si="0"/>
        <v>53.820844416189864</v>
      </c>
      <c r="K10" s="33">
        <f t="shared" si="0"/>
        <v>53.042731135263622</v>
      </c>
    </row>
    <row r="11" spans="1:11" ht="21.75" customHeight="1" thickTop="1" x14ac:dyDescent="0.25"/>
    <row r="12" spans="1:11" ht="21.75" customHeight="1" thickBot="1" x14ac:dyDescent="0.3">
      <c r="B12" s="4"/>
    </row>
    <row r="13" spans="1:11" ht="21.75" customHeight="1" thickTop="1" x14ac:dyDescent="0.25">
      <c r="A13" s="35"/>
      <c r="B13" s="36" t="s">
        <v>0</v>
      </c>
    </row>
    <row r="14" spans="1:11" ht="21.75" customHeight="1" x14ac:dyDescent="0.25">
      <c r="A14" s="25" t="s">
        <v>3</v>
      </c>
      <c r="B14" s="37">
        <v>80</v>
      </c>
    </row>
    <row r="15" spans="1:11" ht="21.75" customHeight="1" x14ac:dyDescent="0.25">
      <c r="A15" s="25" t="s">
        <v>5</v>
      </c>
      <c r="B15" s="37">
        <v>15</v>
      </c>
    </row>
    <row r="16" spans="1:11" ht="21.75" customHeight="1" thickBot="1" x14ac:dyDescent="0.3">
      <c r="A16" s="38" t="s">
        <v>6</v>
      </c>
      <c r="B16" s="39">
        <v>5</v>
      </c>
    </row>
    <row r="17" spans="1:3" ht="15.75" thickTop="1" x14ac:dyDescent="0.25">
      <c r="A17" s="5"/>
      <c r="B17" s="34"/>
      <c r="C17" s="5"/>
    </row>
  </sheetData>
  <pageMargins left="0.7" right="0.7" top="0.75" bottom="0.75" header="0.3" footer="0.3"/>
  <pageSetup paperSize="9" scale="65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D14" sqref="D14"/>
    </sheetView>
  </sheetViews>
  <sheetFormatPr defaultRowHeight="15" x14ac:dyDescent="0.25"/>
  <cols>
    <col min="1" max="1" width="73.7109375" customWidth="1"/>
    <col min="2" max="2" width="17.85546875" customWidth="1"/>
    <col min="3" max="3" width="19.42578125" customWidth="1"/>
    <col min="4" max="4" width="17.28515625" customWidth="1"/>
  </cols>
  <sheetData>
    <row r="1" spans="1:4" ht="36" customHeight="1" thickTop="1" thickBot="1" x14ac:dyDescent="0.3">
      <c r="A1" s="60" t="s">
        <v>44</v>
      </c>
      <c r="B1" s="50"/>
      <c r="C1" s="50"/>
      <c r="D1" s="51"/>
    </row>
    <row r="2" spans="1:4" ht="21.75" customHeight="1" x14ac:dyDescent="0.25">
      <c r="A2" s="23" t="s">
        <v>1</v>
      </c>
      <c r="B2" s="14" t="s">
        <v>60</v>
      </c>
      <c r="C2" s="10" t="s">
        <v>67</v>
      </c>
      <c r="D2" s="44" t="s">
        <v>68</v>
      </c>
    </row>
    <row r="3" spans="1:4" ht="21.75" customHeight="1" x14ac:dyDescent="0.25">
      <c r="A3" s="25" t="s">
        <v>3</v>
      </c>
      <c r="B3" s="1">
        <v>70529.009999999995</v>
      </c>
      <c r="C3" s="1">
        <v>73962.009999999995</v>
      </c>
      <c r="D3" s="26">
        <v>107600.4</v>
      </c>
    </row>
    <row r="4" spans="1:4" ht="21.75" customHeight="1" x14ac:dyDescent="0.25">
      <c r="A4" s="25" t="s">
        <v>6</v>
      </c>
      <c r="B4" s="1">
        <v>18.899999999999999</v>
      </c>
      <c r="C4" s="1">
        <v>16</v>
      </c>
      <c r="D4" s="26">
        <v>18.57</v>
      </c>
    </row>
    <row r="5" spans="1:4" ht="21.75" customHeight="1" thickBot="1" x14ac:dyDescent="0.3">
      <c r="A5" s="47"/>
      <c r="B5" s="11"/>
      <c r="C5" s="11"/>
      <c r="D5" s="48"/>
    </row>
    <row r="6" spans="1:4" ht="21.75" customHeight="1" thickTop="1" x14ac:dyDescent="0.25">
      <c r="A6" s="27" t="s">
        <v>3</v>
      </c>
      <c r="B6" s="2">
        <f>IF(B3="","---",(MIN($B3:$D3)/B3)*B12)</f>
        <v>95</v>
      </c>
      <c r="C6" s="2">
        <f>IF(C3="","---",(MIN($B3:$D3)/C3)*B12)</f>
        <v>90.590506531664019</v>
      </c>
      <c r="D6" s="28">
        <f>IF(D3="","---",(MIN($B3:$D3)/D3)*B12)</f>
        <v>62.269805223772401</v>
      </c>
    </row>
    <row r="7" spans="1:4" ht="21.75" customHeight="1" x14ac:dyDescent="0.25">
      <c r="A7" s="25" t="s">
        <v>6</v>
      </c>
      <c r="B7" s="3">
        <f>IF(B4="","---",(MIN($B4:$D4)/B4)*B13)</f>
        <v>4.2328042328042335</v>
      </c>
      <c r="C7" s="3">
        <f>IF(C4="","---",(MIN($B4:$D4)/C4)*B13)</f>
        <v>5</v>
      </c>
      <c r="D7" s="29">
        <f>IF(D4="","---",(MIN($B4:$D4)/D4)*B13)</f>
        <v>4.3080236941303172</v>
      </c>
    </row>
    <row r="8" spans="1:4" ht="21.75" customHeight="1" thickBot="1" x14ac:dyDescent="0.3">
      <c r="A8" s="30" t="s">
        <v>2</v>
      </c>
      <c r="B8" s="32">
        <f>SUM(B6:B7)</f>
        <v>99.232804232804227</v>
      </c>
      <c r="C8" s="31">
        <f>SUM(C6:C7)</f>
        <v>95.590506531664019</v>
      </c>
      <c r="D8" s="33">
        <f>SUM(D6:D7)</f>
        <v>66.577828917902721</v>
      </c>
    </row>
    <row r="9" spans="1:4" ht="21.75" customHeight="1" thickTop="1" x14ac:dyDescent="0.25"/>
    <row r="10" spans="1:4" ht="21.75" customHeight="1" thickBot="1" x14ac:dyDescent="0.3">
      <c r="B10" s="4"/>
    </row>
    <row r="11" spans="1:4" ht="21.75" customHeight="1" thickTop="1" x14ac:dyDescent="0.25">
      <c r="A11" s="35"/>
      <c r="B11" s="36" t="s">
        <v>0</v>
      </c>
    </row>
    <row r="12" spans="1:4" ht="21.75" customHeight="1" x14ac:dyDescent="0.25">
      <c r="A12" s="25" t="s">
        <v>3</v>
      </c>
      <c r="B12" s="37">
        <v>95</v>
      </c>
    </row>
    <row r="13" spans="1:4" ht="21.75" customHeight="1" thickBot="1" x14ac:dyDescent="0.3">
      <c r="A13" s="38" t="s">
        <v>6</v>
      </c>
      <c r="B13" s="39">
        <v>5</v>
      </c>
    </row>
    <row r="14" spans="1:4" ht="21.75" customHeight="1" thickTop="1" x14ac:dyDescent="0.25">
      <c r="A14" s="5"/>
      <c r="B14" s="34"/>
      <c r="C14" s="5"/>
    </row>
  </sheetData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E17" sqref="E17"/>
    </sheetView>
  </sheetViews>
  <sheetFormatPr defaultRowHeight="15" x14ac:dyDescent="0.25"/>
  <cols>
    <col min="1" max="1" width="73.7109375" customWidth="1"/>
    <col min="2" max="2" width="17.7109375" customWidth="1"/>
    <col min="3" max="5" width="12.7109375" customWidth="1"/>
  </cols>
  <sheetData>
    <row r="1" spans="1:5" ht="33" customHeight="1" thickTop="1" thickBot="1" x14ac:dyDescent="0.3">
      <c r="A1" s="60" t="s">
        <v>40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52</v>
      </c>
      <c r="C2" s="10" t="s">
        <v>60</v>
      </c>
      <c r="D2" s="10" t="s">
        <v>61</v>
      </c>
      <c r="E2" s="52" t="s">
        <v>70</v>
      </c>
    </row>
    <row r="3" spans="1:5" ht="21.75" customHeight="1" x14ac:dyDescent="0.25">
      <c r="A3" s="25" t="s">
        <v>3</v>
      </c>
      <c r="B3" s="1">
        <v>187977</v>
      </c>
      <c r="C3" s="1">
        <v>111662.99</v>
      </c>
      <c r="D3" s="1">
        <v>115501.63</v>
      </c>
      <c r="E3" s="26">
        <v>95944.95</v>
      </c>
    </row>
    <row r="4" spans="1:5" ht="21.75" customHeight="1" x14ac:dyDescent="0.25">
      <c r="A4" s="25" t="s">
        <v>4</v>
      </c>
      <c r="B4" s="1">
        <v>461.38</v>
      </c>
      <c r="C4" s="1">
        <v>192.24</v>
      </c>
      <c r="D4" s="1">
        <v>1730.16</v>
      </c>
      <c r="E4" s="26">
        <v>918.91</v>
      </c>
    </row>
    <row r="5" spans="1:5" ht="21.75" customHeight="1" x14ac:dyDescent="0.25">
      <c r="A5" s="25" t="s">
        <v>5</v>
      </c>
      <c r="B5" s="1">
        <v>545.62</v>
      </c>
      <c r="C5" s="1">
        <v>500.15</v>
      </c>
      <c r="D5" s="1">
        <v>1136.7</v>
      </c>
      <c r="E5" s="26">
        <v>632.01</v>
      </c>
    </row>
    <row r="6" spans="1:5" ht="21.75" customHeight="1" x14ac:dyDescent="0.25">
      <c r="A6" s="25" t="s">
        <v>6</v>
      </c>
      <c r="B6" s="1">
        <v>20.100000000000001</v>
      </c>
      <c r="C6" s="1">
        <v>18.899999999999999</v>
      </c>
      <c r="D6" s="1">
        <v>25</v>
      </c>
      <c r="E6" s="26">
        <v>35</v>
      </c>
    </row>
    <row r="7" spans="1:5" ht="21.75" customHeight="1" thickBot="1" x14ac:dyDescent="0.3">
      <c r="A7" s="47"/>
      <c r="B7" s="11"/>
      <c r="C7" s="11"/>
      <c r="D7" s="11"/>
      <c r="E7" s="48"/>
    </row>
    <row r="8" spans="1:5" ht="21.75" customHeight="1" thickTop="1" x14ac:dyDescent="0.25">
      <c r="A8" s="27" t="s">
        <v>3</v>
      </c>
      <c r="B8" s="2">
        <f>IF(B3="","---",(MIN($B3:$E3)/B3)*B16)</f>
        <v>38.280594168435499</v>
      </c>
      <c r="C8" s="2">
        <f>IF(C3="","---",(MIN($B3:$E3)/C3)*B16)</f>
        <v>64.442759861615741</v>
      </c>
      <c r="D8" s="2">
        <f>IF(D3="","---",(MIN($B3:$E3)/D3)*B16)</f>
        <v>62.301036357668714</v>
      </c>
      <c r="E8" s="28">
        <f>IF(E3="","---",(MIN($B3:$E3)/E3)*B16)</f>
        <v>75</v>
      </c>
    </row>
    <row r="9" spans="1:5" ht="21.75" customHeight="1" x14ac:dyDescent="0.25">
      <c r="A9" s="25" t="s">
        <v>4</v>
      </c>
      <c r="B9" s="3">
        <f>IF(B4="","---",(MIN($B4:$E4)/B4)*B17)</f>
        <v>2.0833152715765748</v>
      </c>
      <c r="C9" s="3">
        <f>IF(C4="","---",(MIN($B4:$E4)/C4)*B17)</f>
        <v>5</v>
      </c>
      <c r="D9" s="3">
        <f>IF(D4="","---",(MIN($B4:$E4)/D4)*B17)</f>
        <v>0.55555555555555558</v>
      </c>
      <c r="E9" s="29">
        <f>IF(E4="","---",(MIN($B4:$E4)/E4)*B17)</f>
        <v>1.0460219172715501</v>
      </c>
    </row>
    <row r="10" spans="1:5" ht="21.75" customHeight="1" x14ac:dyDescent="0.25">
      <c r="A10" s="25" t="s">
        <v>5</v>
      </c>
      <c r="B10" s="3">
        <f>IF(B5="","---",(MIN($B5:$E5)/B5)*B18)</f>
        <v>13.749954180565227</v>
      </c>
      <c r="C10" s="3">
        <f>IF(C5="","---",(MIN($B5:$E5)/C5)*B18)</f>
        <v>15</v>
      </c>
      <c r="D10" s="3">
        <f>IF(D5="","---",(MIN($B5:$E5)/D5)*B18)</f>
        <v>6.6000263921879121</v>
      </c>
      <c r="E10" s="29">
        <f>IF(E5="","---",(MIN($B5:$E5)/E5)*B18)</f>
        <v>11.870460910428632</v>
      </c>
    </row>
    <row r="11" spans="1:5" ht="21.75" customHeight="1" x14ac:dyDescent="0.25">
      <c r="A11" s="25" t="s">
        <v>6</v>
      </c>
      <c r="B11" s="3">
        <f>IF(B6="","---",(MIN($B6:$E6)/B6)*B19)</f>
        <v>4.701492537313432</v>
      </c>
      <c r="C11" s="3">
        <f>IF(C6="","---",(MIN($B6:$E6)/C6)*B19)</f>
        <v>5</v>
      </c>
      <c r="D11" s="3">
        <f>IF(D6="","---",(MIN($B6:$E6)/D6)*B19)</f>
        <v>3.7799999999999994</v>
      </c>
      <c r="E11" s="29">
        <f>IF(E6="","---",(MIN($B6:$E6)/E6)*B19)</f>
        <v>2.6999999999999997</v>
      </c>
    </row>
    <row r="12" spans="1:5" ht="21.75" customHeight="1" thickBot="1" x14ac:dyDescent="0.3">
      <c r="A12" s="30" t="s">
        <v>2</v>
      </c>
      <c r="B12" s="31">
        <f>SUM(B8:B11)</f>
        <v>58.815356157890733</v>
      </c>
      <c r="C12" s="31">
        <f>SUM(C8:C11)</f>
        <v>89.442759861615741</v>
      </c>
      <c r="D12" s="31">
        <f>SUM(D8:D11)</f>
        <v>73.236618305412179</v>
      </c>
      <c r="E12" s="53">
        <f>SUM(E8:E11)</f>
        <v>90.616482827700182</v>
      </c>
    </row>
    <row r="13" spans="1:5" ht="21.75" customHeight="1" thickTop="1" x14ac:dyDescent="0.25"/>
    <row r="14" spans="1:5" ht="21.75" customHeight="1" thickBot="1" x14ac:dyDescent="0.3">
      <c r="B14" s="4"/>
    </row>
    <row r="15" spans="1:5" ht="21.75" customHeight="1" thickTop="1" x14ac:dyDescent="0.25">
      <c r="A15" s="35"/>
      <c r="B15" s="36" t="s">
        <v>0</v>
      </c>
    </row>
    <row r="16" spans="1:5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Normal="100" workbookViewId="0">
      <selection activeCell="D17" sqref="D17"/>
    </sheetView>
  </sheetViews>
  <sheetFormatPr defaultRowHeight="21.75" customHeight="1" x14ac:dyDescent="0.25"/>
  <cols>
    <col min="1" max="1" width="73.7109375" customWidth="1"/>
    <col min="2" max="2" width="16.140625" customWidth="1"/>
    <col min="3" max="3" width="17.7109375" customWidth="1"/>
    <col min="4" max="4" width="19.7109375" customWidth="1"/>
  </cols>
  <sheetData>
    <row r="1" spans="1:3" ht="33" customHeight="1" thickTop="1" thickBot="1" x14ac:dyDescent="0.3">
      <c r="A1" s="60" t="s">
        <v>39</v>
      </c>
      <c r="B1" s="50"/>
      <c r="C1" s="51"/>
    </row>
    <row r="2" spans="1:3" ht="21.75" customHeight="1" x14ac:dyDescent="0.25">
      <c r="A2" s="23" t="s">
        <v>1</v>
      </c>
      <c r="B2" s="10" t="s">
        <v>60</v>
      </c>
      <c r="C2" s="52" t="s">
        <v>69</v>
      </c>
    </row>
    <row r="3" spans="1:3" ht="21.75" customHeight="1" x14ac:dyDescent="0.25">
      <c r="A3" s="25" t="s">
        <v>3</v>
      </c>
      <c r="B3" s="1">
        <v>140738.29999999999</v>
      </c>
      <c r="C3" s="26">
        <v>98568</v>
      </c>
    </row>
    <row r="4" spans="1:3" ht="21.75" customHeight="1" x14ac:dyDescent="0.25">
      <c r="A4" s="25" t="s">
        <v>4</v>
      </c>
      <c r="B4" s="1">
        <v>232.2</v>
      </c>
      <c r="C4" s="26">
        <v>185.76</v>
      </c>
    </row>
    <row r="5" spans="1:3" ht="21.75" customHeight="1" x14ac:dyDescent="0.25">
      <c r="A5" s="25" t="s">
        <v>5</v>
      </c>
      <c r="B5" s="1">
        <v>594</v>
      </c>
      <c r="C5" s="26">
        <v>216</v>
      </c>
    </row>
    <row r="6" spans="1:3" ht="21.75" customHeight="1" x14ac:dyDescent="0.25">
      <c r="A6" s="25" t="s">
        <v>6</v>
      </c>
      <c r="B6" s="1">
        <v>18.899999999999999</v>
      </c>
      <c r="C6" s="26">
        <v>14</v>
      </c>
    </row>
    <row r="7" spans="1:3" ht="21.75" customHeight="1" thickBot="1" x14ac:dyDescent="0.3">
      <c r="A7" s="47"/>
      <c r="B7" s="11"/>
      <c r="C7" s="48"/>
    </row>
    <row r="8" spans="1:3" ht="21.75" customHeight="1" thickTop="1" x14ac:dyDescent="0.25">
      <c r="A8" s="27" t="s">
        <v>3</v>
      </c>
      <c r="B8" s="2">
        <f>IF(B3="","---",(MIN($B3:$C3)/B3)*B16)</f>
        <v>52.527279354660394</v>
      </c>
      <c r="C8" s="28">
        <f>IF(C3="","---",(MIN($B3:$C3)/C3)*B16)</f>
        <v>75</v>
      </c>
    </row>
    <row r="9" spans="1:3" ht="21.75" customHeight="1" x14ac:dyDescent="0.25">
      <c r="A9" s="25" t="s">
        <v>4</v>
      </c>
      <c r="B9" s="3">
        <f>IF(B4="","---",(MIN($B4:$C4)/B4)*B17)</f>
        <v>4</v>
      </c>
      <c r="C9" s="29">
        <f>IF(C4="","---",(MIN($B4:$C4)/C4)*B17)</f>
        <v>5</v>
      </c>
    </row>
    <row r="10" spans="1:3" ht="21.75" customHeight="1" x14ac:dyDescent="0.25">
      <c r="A10" s="25" t="s">
        <v>5</v>
      </c>
      <c r="B10" s="3">
        <f>IF(B5="","---",(MIN($B5:$C5)/B5)*B18)</f>
        <v>5.454545454545455</v>
      </c>
      <c r="C10" s="29">
        <f>IF(C5="","---",(MIN($B5:$C5)/C5)*B18)</f>
        <v>15</v>
      </c>
    </row>
    <row r="11" spans="1:3" ht="21.75" customHeight="1" x14ac:dyDescent="0.25">
      <c r="A11" s="25" t="s">
        <v>6</v>
      </c>
      <c r="B11" s="3">
        <f>IF(B6="","---",(MIN($B6:$C6)/B6)*B19)</f>
        <v>3.7037037037037042</v>
      </c>
      <c r="C11" s="29">
        <f>IF(C6="","---",(MIN($B6:$C6)/C6)*B19)</f>
        <v>5</v>
      </c>
    </row>
    <row r="12" spans="1:3" ht="21.75" customHeight="1" thickBot="1" x14ac:dyDescent="0.3">
      <c r="A12" s="30" t="s">
        <v>2</v>
      </c>
      <c r="B12" s="31">
        <f>SUM(B8:B11)</f>
        <v>65.685528512909556</v>
      </c>
      <c r="C12" s="53">
        <f>SUM(C8:C11)</f>
        <v>100</v>
      </c>
    </row>
    <row r="13" spans="1:3" ht="21.75" customHeight="1" thickTop="1" x14ac:dyDescent="0.25"/>
    <row r="14" spans="1:3" ht="21.75" customHeight="1" thickBot="1" x14ac:dyDescent="0.3">
      <c r="B14" s="4"/>
    </row>
    <row r="15" spans="1:3" ht="21.75" customHeight="1" thickTop="1" x14ac:dyDescent="0.25">
      <c r="A15" s="35"/>
      <c r="B15" s="36" t="s">
        <v>0</v>
      </c>
    </row>
    <row r="16" spans="1:3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zoomScaleNormal="100" workbookViewId="0">
      <selection activeCell="C16" sqref="C16"/>
    </sheetView>
  </sheetViews>
  <sheetFormatPr defaultRowHeight="15" x14ac:dyDescent="0.25"/>
  <cols>
    <col min="1" max="1" width="73.7109375" customWidth="1"/>
    <col min="2" max="2" width="17.140625" customWidth="1"/>
    <col min="3" max="3" width="18.42578125" customWidth="1"/>
  </cols>
  <sheetData>
    <row r="1" spans="1:3" ht="36.75" customHeight="1" thickTop="1" thickBot="1" x14ac:dyDescent="0.3">
      <c r="A1" s="60" t="s">
        <v>46</v>
      </c>
      <c r="B1" s="50"/>
      <c r="C1" s="51"/>
    </row>
    <row r="2" spans="1:3" ht="21.75" customHeight="1" x14ac:dyDescent="0.25">
      <c r="A2" s="23" t="s">
        <v>1</v>
      </c>
      <c r="B2" s="14" t="s">
        <v>60</v>
      </c>
      <c r="C2" s="44" t="s">
        <v>69</v>
      </c>
    </row>
    <row r="3" spans="1:3" ht="21.75" customHeight="1" x14ac:dyDescent="0.25">
      <c r="A3" s="25" t="s">
        <v>3</v>
      </c>
      <c r="B3" s="1">
        <v>138191.44</v>
      </c>
      <c r="C3" s="26">
        <v>168678</v>
      </c>
    </row>
    <row r="4" spans="1:3" ht="21.75" customHeight="1" x14ac:dyDescent="0.25">
      <c r="A4" s="25" t="s">
        <v>5</v>
      </c>
      <c r="B4" s="1">
        <v>586.87</v>
      </c>
      <c r="C4" s="26">
        <v>213.41</v>
      </c>
    </row>
    <row r="5" spans="1:3" ht="21.75" customHeight="1" x14ac:dyDescent="0.25">
      <c r="A5" s="25" t="s">
        <v>6</v>
      </c>
      <c r="B5" s="1">
        <v>18.899999999999999</v>
      </c>
      <c r="C5" s="26">
        <v>14</v>
      </c>
    </row>
    <row r="6" spans="1:3" ht="21.75" customHeight="1" thickBot="1" x14ac:dyDescent="0.3">
      <c r="A6" s="47"/>
      <c r="B6" s="11"/>
      <c r="C6" s="48"/>
    </row>
    <row r="7" spans="1:3" ht="21.75" customHeight="1" thickTop="1" x14ac:dyDescent="0.25">
      <c r="A7" s="27" t="s">
        <v>3</v>
      </c>
      <c r="B7" s="2">
        <f>IF(B3="","---",(MIN($B3:$C3)/B3)*B14)</f>
        <v>80</v>
      </c>
      <c r="C7" s="28">
        <f>IF(C3="","---",(MIN($B3:$C3)/C3)*B14)</f>
        <v>65.540943098685062</v>
      </c>
    </row>
    <row r="8" spans="1:3" ht="21.75" customHeight="1" x14ac:dyDescent="0.25">
      <c r="A8" s="25" t="s">
        <v>5</v>
      </c>
      <c r="B8" s="3">
        <f>IF(B4="","---",(MIN($B4:$C4)/B4)*B15)</f>
        <v>5.4546151617905156</v>
      </c>
      <c r="C8" s="29">
        <f>IF(C4="","---",(MIN($B4:$C4)/C4)*B15)</f>
        <v>15</v>
      </c>
    </row>
    <row r="9" spans="1:3" ht="21.75" customHeight="1" x14ac:dyDescent="0.25">
      <c r="A9" s="25" t="s">
        <v>6</v>
      </c>
      <c r="B9" s="3">
        <f>IF(B5="","---",(MIN($B5:$C5)/B5)*B16)</f>
        <v>3.7037037037037042</v>
      </c>
      <c r="C9" s="29">
        <f>IF(C5="","---",(MIN($B5:$C5)/C5)*B16)</f>
        <v>5</v>
      </c>
    </row>
    <row r="10" spans="1:3" ht="21.75" customHeight="1" thickBot="1" x14ac:dyDescent="0.3">
      <c r="A10" s="30" t="s">
        <v>2</v>
      </c>
      <c r="B10" s="32">
        <f>SUM(B7:B9)</f>
        <v>89.158318865494223</v>
      </c>
      <c r="C10" s="33">
        <f>SUM(C7:C9)</f>
        <v>85.540943098685062</v>
      </c>
    </row>
    <row r="11" spans="1:3" ht="21.75" customHeight="1" thickTop="1" x14ac:dyDescent="0.25"/>
    <row r="12" spans="1:3" ht="21.75" customHeight="1" thickBot="1" x14ac:dyDescent="0.3">
      <c r="B12" s="4"/>
    </row>
    <row r="13" spans="1:3" ht="21.75" customHeight="1" thickTop="1" x14ac:dyDescent="0.25">
      <c r="A13" s="35"/>
      <c r="B13" s="36" t="s">
        <v>0</v>
      </c>
    </row>
    <row r="14" spans="1:3" ht="21.75" customHeight="1" x14ac:dyDescent="0.25">
      <c r="A14" s="25" t="s">
        <v>3</v>
      </c>
      <c r="B14" s="37">
        <v>80</v>
      </c>
    </row>
    <row r="15" spans="1:3" ht="21.75" customHeight="1" x14ac:dyDescent="0.25">
      <c r="A15" s="25" t="s">
        <v>5</v>
      </c>
      <c r="B15" s="37">
        <v>15</v>
      </c>
    </row>
    <row r="16" spans="1:3" ht="21.75" customHeight="1" thickBot="1" x14ac:dyDescent="0.3">
      <c r="A16" s="38" t="s">
        <v>6</v>
      </c>
      <c r="B16" s="39">
        <v>5</v>
      </c>
    </row>
    <row r="17" spans="1:3" ht="21.75" customHeight="1" thickTop="1" x14ac:dyDescent="0.25">
      <c r="A17" s="5"/>
      <c r="B17" s="34"/>
      <c r="C17" s="5"/>
    </row>
  </sheetData>
  <pageMargins left="0.7" right="0.7" top="0.75" bottom="0.75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workbookViewId="0">
      <selection activeCell="D18" sqref="D18"/>
    </sheetView>
  </sheetViews>
  <sheetFormatPr defaultRowHeight="15" x14ac:dyDescent="0.25"/>
  <cols>
    <col min="1" max="1" width="73.7109375" customWidth="1"/>
    <col min="2" max="2" width="15.28515625" customWidth="1"/>
    <col min="3" max="4" width="15.5703125" customWidth="1"/>
    <col min="5" max="5" width="15.28515625" customWidth="1"/>
  </cols>
  <sheetData>
    <row r="1" spans="1:5" ht="21.75" customHeight="1" thickTop="1" thickBot="1" x14ac:dyDescent="0.3">
      <c r="A1" s="49" t="s">
        <v>43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60</v>
      </c>
      <c r="C2" s="14" t="s">
        <v>61</v>
      </c>
      <c r="D2" s="10" t="s">
        <v>67</v>
      </c>
      <c r="E2" s="44" t="s">
        <v>70</v>
      </c>
    </row>
    <row r="3" spans="1:5" ht="21.75" customHeight="1" x14ac:dyDescent="0.25">
      <c r="A3" s="25" t="s">
        <v>3</v>
      </c>
      <c r="B3" s="1">
        <v>47496.11</v>
      </c>
      <c r="C3" s="1">
        <v>31296.5</v>
      </c>
      <c r="D3" s="1">
        <v>46067.98</v>
      </c>
      <c r="E3" s="26">
        <v>40965.17</v>
      </c>
    </row>
    <row r="4" spans="1:5" ht="21.75" customHeight="1" x14ac:dyDescent="0.25">
      <c r="A4" s="25" t="s">
        <v>6</v>
      </c>
      <c r="B4" s="1">
        <v>18.899999999999999</v>
      </c>
      <c r="C4" s="1">
        <v>25</v>
      </c>
      <c r="D4" s="1">
        <v>16</v>
      </c>
      <c r="E4" s="26">
        <v>35</v>
      </c>
    </row>
    <row r="5" spans="1:5" ht="21.75" customHeight="1" thickBot="1" x14ac:dyDescent="0.3">
      <c r="A5" s="47"/>
      <c r="B5" s="11"/>
      <c r="C5" s="11"/>
      <c r="D5" s="11"/>
      <c r="E5" s="48"/>
    </row>
    <row r="6" spans="1:5" ht="21.75" customHeight="1" thickTop="1" x14ac:dyDescent="0.25">
      <c r="A6" s="27" t="s">
        <v>3</v>
      </c>
      <c r="B6" s="2">
        <f>IF(B3="","---",(MIN($B3:$E3)/B3)*B12)</f>
        <v>62.598126457093009</v>
      </c>
      <c r="C6" s="2">
        <f>IF(C3="","---",(MIN($B3:$E3)/C3)*B12)</f>
        <v>95</v>
      </c>
      <c r="D6" s="2">
        <f>IF(D3="","---",(MIN($B3:$E3)/D3)*B12)</f>
        <v>64.538699113787928</v>
      </c>
      <c r="E6" s="28">
        <f>IF(E3="","---",(MIN($B3:$E3)/E3)*B12)</f>
        <v>72.577936329813838</v>
      </c>
    </row>
    <row r="7" spans="1:5" ht="21.75" customHeight="1" x14ac:dyDescent="0.25">
      <c r="A7" s="25" t="s">
        <v>6</v>
      </c>
      <c r="B7" s="3">
        <f>IF(B4="","---",(MIN($B4:$E4)/B4)*B13)</f>
        <v>4.2328042328042335</v>
      </c>
      <c r="C7" s="3">
        <f>IF(C4="","---",(MIN($B4:$E4)/C4)*B13)</f>
        <v>3.2</v>
      </c>
      <c r="D7" s="3">
        <f>IF(D4="","---",(MIN($B4:$E4)/D4)*B13)</f>
        <v>5</v>
      </c>
      <c r="E7" s="29">
        <f>IF(E4="","---",(MIN($B4:$E4)/E4)*B13)</f>
        <v>2.2857142857142856</v>
      </c>
    </row>
    <row r="8" spans="1:5" ht="21.75" customHeight="1" thickBot="1" x14ac:dyDescent="0.3">
      <c r="A8" s="30" t="s">
        <v>2</v>
      </c>
      <c r="B8" s="31">
        <f>SUM(B6:B7)</f>
        <v>66.830930689897244</v>
      </c>
      <c r="C8" s="32">
        <f>SUM(C6:C7)</f>
        <v>98.2</v>
      </c>
      <c r="D8" s="31">
        <f>SUM(D6:D7)</f>
        <v>69.538699113787928</v>
      </c>
      <c r="E8" s="33">
        <f>SUM(E6:E7)</f>
        <v>74.86365061552813</v>
      </c>
    </row>
    <row r="9" spans="1:5" ht="21.75" customHeight="1" thickTop="1" x14ac:dyDescent="0.25"/>
    <row r="10" spans="1:5" ht="21.75" customHeight="1" thickBot="1" x14ac:dyDescent="0.3">
      <c r="B10" s="4"/>
    </row>
    <row r="11" spans="1:5" ht="21.75" customHeight="1" thickTop="1" x14ac:dyDescent="0.25">
      <c r="A11" s="35"/>
      <c r="B11" s="36" t="s">
        <v>0</v>
      </c>
    </row>
    <row r="12" spans="1:5" ht="21.75" customHeight="1" x14ac:dyDescent="0.25">
      <c r="A12" s="25" t="s">
        <v>3</v>
      </c>
      <c r="B12" s="37">
        <v>95</v>
      </c>
    </row>
    <row r="13" spans="1:5" ht="21.75" customHeight="1" thickBot="1" x14ac:dyDescent="0.3">
      <c r="A13" s="38" t="s">
        <v>6</v>
      </c>
      <c r="B13" s="39">
        <v>5</v>
      </c>
    </row>
    <row r="14" spans="1:5" ht="21.75" customHeight="1" thickTop="1" x14ac:dyDescent="0.25">
      <c r="A14" s="5"/>
      <c r="B14" s="34"/>
      <c r="C14" s="5"/>
    </row>
  </sheetData>
  <pageMargins left="0.7" right="0.7" top="0.75" bottom="0.75" header="0.3" footer="0.3"/>
  <pageSetup paperSize="9" scale="96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E13" sqref="E13"/>
    </sheetView>
  </sheetViews>
  <sheetFormatPr defaultRowHeight="15" x14ac:dyDescent="0.25"/>
  <cols>
    <col min="1" max="1" width="73.7109375" customWidth="1"/>
    <col min="2" max="2" width="13.85546875" customWidth="1"/>
  </cols>
  <sheetData>
    <row r="1" spans="1:2" ht="21.75" customHeight="1" thickTop="1" thickBot="1" x14ac:dyDescent="0.3">
      <c r="A1" s="49" t="s">
        <v>42</v>
      </c>
      <c r="B1" s="51"/>
    </row>
    <row r="2" spans="1:2" ht="21.75" customHeight="1" x14ac:dyDescent="0.25">
      <c r="A2" s="23" t="s">
        <v>1</v>
      </c>
      <c r="B2" s="52" t="s">
        <v>60</v>
      </c>
    </row>
    <row r="3" spans="1:2" ht="21.75" customHeight="1" x14ac:dyDescent="0.25">
      <c r="A3" s="25" t="s">
        <v>3</v>
      </c>
      <c r="B3" s="26">
        <v>28692.82</v>
      </c>
    </row>
    <row r="4" spans="1:2" ht="21.75" customHeight="1" x14ac:dyDescent="0.25">
      <c r="A4" s="25" t="s">
        <v>6</v>
      </c>
      <c r="B4" s="26">
        <v>18.899999999999999</v>
      </c>
    </row>
    <row r="5" spans="1:2" ht="21.75" customHeight="1" thickBot="1" x14ac:dyDescent="0.3">
      <c r="A5" s="47"/>
      <c r="B5" s="48"/>
    </row>
    <row r="6" spans="1:2" ht="21.75" customHeight="1" thickTop="1" x14ac:dyDescent="0.25">
      <c r="A6" s="27" t="s">
        <v>3</v>
      </c>
      <c r="B6" s="28">
        <f>IF(B3="","---",(MIN($B3:$B3)/B3)*B12)</f>
        <v>95</v>
      </c>
    </row>
    <row r="7" spans="1:2" ht="21.75" customHeight="1" x14ac:dyDescent="0.25">
      <c r="A7" s="25" t="s">
        <v>6</v>
      </c>
      <c r="B7" s="29">
        <f>IF(B4="","---",(MIN($B4:$B4)/B4)*B13)</f>
        <v>5</v>
      </c>
    </row>
    <row r="8" spans="1:2" ht="21.75" customHeight="1" thickBot="1" x14ac:dyDescent="0.3">
      <c r="A8" s="30" t="s">
        <v>2</v>
      </c>
      <c r="B8" s="53">
        <f>SUM(B6:B7)</f>
        <v>100</v>
      </c>
    </row>
    <row r="9" spans="1:2" ht="21.75" customHeight="1" thickTop="1" x14ac:dyDescent="0.25"/>
    <row r="10" spans="1:2" ht="21.75" customHeight="1" thickBot="1" x14ac:dyDescent="0.3">
      <c r="B10" s="4"/>
    </row>
    <row r="11" spans="1:2" ht="21.75" customHeight="1" thickTop="1" x14ac:dyDescent="0.25">
      <c r="A11" s="35"/>
      <c r="B11" s="36" t="s">
        <v>0</v>
      </c>
    </row>
    <row r="12" spans="1:2" ht="21.75" customHeight="1" x14ac:dyDescent="0.25">
      <c r="A12" s="25" t="s">
        <v>3</v>
      </c>
      <c r="B12" s="37">
        <v>95</v>
      </c>
    </row>
    <row r="13" spans="1:2" ht="21.75" customHeight="1" thickBot="1" x14ac:dyDescent="0.3">
      <c r="A13" s="38" t="s">
        <v>6</v>
      </c>
      <c r="B13" s="39">
        <v>5</v>
      </c>
    </row>
    <row r="14" spans="1:2" ht="21.75" customHeight="1" thickTop="1" x14ac:dyDescent="0.25">
      <c r="A14" s="5"/>
      <c r="B14" s="34"/>
    </row>
    <row r="15" spans="1:2" ht="21.75" customHeight="1" x14ac:dyDescent="0.25"/>
  </sheetData>
  <pageMargins left="0.7" right="0.7" top="0.75" bottom="0.75" header="0.3" footer="0.3"/>
  <pageSetup paperSize="9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zoomScaleNormal="100" workbookViewId="0">
      <selection activeCell="D18" sqref="D18"/>
    </sheetView>
  </sheetViews>
  <sheetFormatPr defaultRowHeight="15" x14ac:dyDescent="0.25"/>
  <cols>
    <col min="1" max="1" width="73.7109375" customWidth="1"/>
    <col min="2" max="2" width="14" customWidth="1"/>
    <col min="3" max="3" width="13.85546875" customWidth="1"/>
    <col min="4" max="4" width="13.5703125" customWidth="1"/>
  </cols>
  <sheetData>
    <row r="1" spans="1:4" ht="21.75" customHeight="1" thickTop="1" thickBot="1" x14ac:dyDescent="0.3">
      <c r="A1" s="49" t="s">
        <v>41</v>
      </c>
      <c r="B1" s="50"/>
      <c r="C1" s="50"/>
      <c r="D1" s="51"/>
    </row>
    <row r="2" spans="1:4" ht="21.75" customHeight="1" x14ac:dyDescent="0.25">
      <c r="A2" s="23" t="s">
        <v>1</v>
      </c>
      <c r="B2" s="10" t="s">
        <v>60</v>
      </c>
      <c r="C2" s="10" t="s">
        <v>61</v>
      </c>
      <c r="D2" s="52" t="s">
        <v>70</v>
      </c>
    </row>
    <row r="3" spans="1:4" ht="21.75" customHeight="1" x14ac:dyDescent="0.25">
      <c r="A3" s="25" t="s">
        <v>3</v>
      </c>
      <c r="B3" s="1">
        <v>40164.68</v>
      </c>
      <c r="C3" s="1">
        <v>38077.99</v>
      </c>
      <c r="D3" s="26">
        <v>29963.08</v>
      </c>
    </row>
    <row r="4" spans="1:4" ht="21.75" customHeight="1" x14ac:dyDescent="0.25">
      <c r="A4" s="25" t="s">
        <v>6</v>
      </c>
      <c r="B4" s="1">
        <v>18.899999999999999</v>
      </c>
      <c r="C4" s="1">
        <v>25</v>
      </c>
      <c r="D4" s="26">
        <v>35</v>
      </c>
    </row>
    <row r="5" spans="1:4" ht="21.75" customHeight="1" thickBot="1" x14ac:dyDescent="0.3">
      <c r="A5" s="47"/>
      <c r="B5" s="11"/>
      <c r="C5" s="11"/>
      <c r="D5" s="48"/>
    </row>
    <row r="6" spans="1:4" ht="21.75" customHeight="1" thickTop="1" x14ac:dyDescent="0.25">
      <c r="A6" s="27" t="s">
        <v>3</v>
      </c>
      <c r="B6" s="2">
        <f>IF(B3="","---",(MIN($B3:$D3)/B3)*B12)</f>
        <v>70.870540982773932</v>
      </c>
      <c r="C6" s="2">
        <f>IF(C3="","---",(MIN($B3:$D3)/C3)*B12)</f>
        <v>74.754276683196792</v>
      </c>
      <c r="D6" s="28">
        <f>IF(D3="","---",(MIN($B3:$D3)/D3)*B12)</f>
        <v>95</v>
      </c>
    </row>
    <row r="7" spans="1:4" ht="21.75" customHeight="1" x14ac:dyDescent="0.25">
      <c r="A7" s="25" t="s">
        <v>6</v>
      </c>
      <c r="B7" s="3">
        <f>IF(B4="","---",(MIN($B4:$D4)/B4)*B13)</f>
        <v>5</v>
      </c>
      <c r="C7" s="3">
        <f>IF(C4="","---",(MIN($B4:$D4)/C4)*B13)</f>
        <v>3.7799999999999994</v>
      </c>
      <c r="D7" s="29">
        <f>IF(D4="","---",(MIN($B4:$D4)/D4)*B13)</f>
        <v>2.6999999999999997</v>
      </c>
    </row>
    <row r="8" spans="1:4" ht="21.75" customHeight="1" thickBot="1" x14ac:dyDescent="0.3">
      <c r="A8" s="30" t="s">
        <v>2</v>
      </c>
      <c r="B8" s="31">
        <f t="shared" ref="B8:D8" si="0">SUM(B6:B7)</f>
        <v>75.870540982773932</v>
      </c>
      <c r="C8" s="31">
        <f t="shared" si="0"/>
        <v>78.534276683196794</v>
      </c>
      <c r="D8" s="53">
        <f t="shared" si="0"/>
        <v>97.7</v>
      </c>
    </row>
    <row r="9" spans="1:4" ht="21.75" customHeight="1" thickTop="1" x14ac:dyDescent="0.25"/>
    <row r="10" spans="1:4" ht="21.75" customHeight="1" thickBot="1" x14ac:dyDescent="0.3">
      <c r="B10" s="4"/>
    </row>
    <row r="11" spans="1:4" ht="21.75" customHeight="1" thickTop="1" x14ac:dyDescent="0.25">
      <c r="A11" s="35"/>
      <c r="B11" s="36" t="s">
        <v>0</v>
      </c>
    </row>
    <row r="12" spans="1:4" ht="21.75" customHeight="1" x14ac:dyDescent="0.25">
      <c r="A12" s="25" t="s">
        <v>3</v>
      </c>
      <c r="B12" s="37">
        <v>95</v>
      </c>
    </row>
    <row r="13" spans="1:4" ht="21.75" customHeight="1" thickBot="1" x14ac:dyDescent="0.3">
      <c r="A13" s="38" t="s">
        <v>6</v>
      </c>
      <c r="B13" s="39">
        <v>5</v>
      </c>
    </row>
    <row r="14" spans="1:4" ht="21.75" customHeight="1" thickTop="1" x14ac:dyDescent="0.25">
      <c r="A14" s="5"/>
      <c r="B14" s="34"/>
      <c r="C14" s="5"/>
    </row>
    <row r="15" spans="1:4" ht="21.75" customHeight="1" x14ac:dyDescent="0.25"/>
  </sheetData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E17" sqref="E17"/>
    </sheetView>
  </sheetViews>
  <sheetFormatPr defaultRowHeight="15" x14ac:dyDescent="0.25"/>
  <cols>
    <col min="1" max="1" width="73.7109375" customWidth="1"/>
    <col min="2" max="2" width="14.28515625" customWidth="1"/>
    <col min="3" max="3" width="14" customWidth="1"/>
    <col min="4" max="7" width="12.7109375" customWidth="1"/>
  </cols>
  <sheetData>
    <row r="1" spans="1:7" ht="21.75" customHeight="1" thickTop="1" thickBot="1" x14ac:dyDescent="0.3">
      <c r="A1" s="46" t="s">
        <v>10</v>
      </c>
      <c r="B1" s="41"/>
      <c r="C1" s="42"/>
      <c r="D1" s="42"/>
      <c r="E1" s="42"/>
      <c r="F1" s="42"/>
      <c r="G1" s="43"/>
    </row>
    <row r="2" spans="1:7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62</v>
      </c>
      <c r="F2" s="16" t="s">
        <v>63</v>
      </c>
      <c r="G2" s="45" t="s">
        <v>68</v>
      </c>
    </row>
    <row r="3" spans="1:7" ht="21.75" customHeight="1" x14ac:dyDescent="0.25">
      <c r="A3" s="25" t="s">
        <v>3</v>
      </c>
      <c r="B3" s="1">
        <v>219355.8</v>
      </c>
      <c r="C3" s="1">
        <v>142308</v>
      </c>
      <c r="D3" s="1">
        <v>222684.01</v>
      </c>
      <c r="E3" s="1">
        <v>248897.16</v>
      </c>
      <c r="F3" s="1">
        <v>358331.84</v>
      </c>
      <c r="G3" s="26">
        <v>186390.72</v>
      </c>
    </row>
    <row r="4" spans="1:7" ht="21.75" customHeight="1" x14ac:dyDescent="0.25">
      <c r="A4" s="25" t="s">
        <v>4</v>
      </c>
      <c r="B4" s="1">
        <v>648</v>
      </c>
      <c r="C4" s="1">
        <v>1728</v>
      </c>
      <c r="D4" s="1">
        <v>432</v>
      </c>
      <c r="E4" s="1">
        <v>6825.6</v>
      </c>
      <c r="F4" s="1">
        <v>1728</v>
      </c>
      <c r="G4" s="26">
        <v>1900.8</v>
      </c>
    </row>
    <row r="5" spans="1:7" ht="21.75" customHeight="1" x14ac:dyDescent="0.25">
      <c r="A5" s="25" t="s">
        <v>5</v>
      </c>
      <c r="B5" s="1">
        <v>1215</v>
      </c>
      <c r="C5" s="1">
        <v>3240</v>
      </c>
      <c r="D5" s="1">
        <v>972</v>
      </c>
      <c r="E5" s="1">
        <v>5670</v>
      </c>
      <c r="F5" s="1">
        <v>3402</v>
      </c>
      <c r="G5" s="26">
        <v>1620</v>
      </c>
    </row>
    <row r="6" spans="1:7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30</v>
      </c>
      <c r="F6" s="1">
        <v>51.01</v>
      </c>
      <c r="G6" s="26">
        <v>18.57</v>
      </c>
    </row>
    <row r="7" spans="1:7" ht="21.75" customHeight="1" thickBot="1" x14ac:dyDescent="0.3">
      <c r="A7" s="47"/>
      <c r="B7" s="11"/>
      <c r="C7" s="11"/>
      <c r="D7" s="11"/>
      <c r="E7" s="11"/>
      <c r="F7" s="11"/>
      <c r="G7" s="48"/>
    </row>
    <row r="8" spans="1:7" ht="21.75" customHeight="1" thickTop="1" x14ac:dyDescent="0.25">
      <c r="A8" s="27" t="s">
        <v>3</v>
      </c>
      <c r="B8" s="2">
        <f>IF(B3="","---",(MIN($B3:$G3)/B3)*B16)</f>
        <v>48.656566181518798</v>
      </c>
      <c r="C8" s="2">
        <f>IF(C3="","---",(MIN($B3:$G3)/C3)*B16)</f>
        <v>75</v>
      </c>
      <c r="D8" s="2">
        <f>IF(D3="","---",(MIN($B3:$G3)/D3)*B16)</f>
        <v>47.929350652523276</v>
      </c>
      <c r="E8" s="2">
        <f>IF(E3="","---",(MIN($B3:$G3)/E3)*B16)</f>
        <v>42.88156602510049</v>
      </c>
      <c r="F8" s="2">
        <f>IF(F3="","---",(MIN($B3:$G3)/F3)*B16)</f>
        <v>29.785519478257918</v>
      </c>
      <c r="G8" s="28">
        <f>IF(G3="","---",(MIN($B3:$G3)/G3)*B16)</f>
        <v>57.261970982246325</v>
      </c>
    </row>
    <row r="9" spans="1:7" ht="21.75" customHeight="1" x14ac:dyDescent="0.25">
      <c r="A9" s="25" t="s">
        <v>4</v>
      </c>
      <c r="B9" s="3">
        <f>IF(B4="","---",(MIN($B4:$G4)/B4)*B17)</f>
        <v>3.333333333333333</v>
      </c>
      <c r="C9" s="3">
        <f>IF(C4="","---",(MIN($B4:$G4)/C4)*B17)</f>
        <v>1.25</v>
      </c>
      <c r="D9" s="3">
        <f>IF(D4="","---",(MIN($B4:$G4)/D4)*B17)</f>
        <v>5</v>
      </c>
      <c r="E9" s="3">
        <f>IF(E4="","---",(MIN($B4:$G4)/E4)*B17)</f>
        <v>0.31645569620253161</v>
      </c>
      <c r="F9" s="3">
        <f>IF(F4="","---",(MIN($B4:$G4)/F4)*B17)</f>
        <v>1.25</v>
      </c>
      <c r="G9" s="29">
        <f>IF(G4="","---",(MIN($B4:$G4)/G4)*B17)</f>
        <v>1.1363636363636362</v>
      </c>
    </row>
    <row r="10" spans="1:7" ht="21.75" customHeight="1" x14ac:dyDescent="0.25">
      <c r="A10" s="25" t="s">
        <v>5</v>
      </c>
      <c r="B10" s="3">
        <f>IF(B5="","---",(MIN($B5:$G5)/B5)*B18)</f>
        <v>12</v>
      </c>
      <c r="C10" s="3">
        <f>IF(C5="","---",(MIN($B5:$G5)/C5)*B18)</f>
        <v>4.5</v>
      </c>
      <c r="D10" s="3">
        <f>IF(D5="","---",(MIN($B5:$G5)/D5)*B18)</f>
        <v>15</v>
      </c>
      <c r="E10" s="3">
        <f>IF(E5="","---",(MIN($B5:$G5)/E5)*B18)</f>
        <v>2.5714285714285716</v>
      </c>
      <c r="F10" s="3">
        <f>IF(F5="","---",(MIN($B5:$G5)/F5)*B18)</f>
        <v>4.2857142857142856</v>
      </c>
      <c r="G10" s="29">
        <f>IF(G5="","---",(MIN($B5:$G5)/G5)*B18)</f>
        <v>9</v>
      </c>
    </row>
    <row r="11" spans="1:7" ht="21.75" customHeight="1" x14ac:dyDescent="0.25">
      <c r="A11" s="25" t="s">
        <v>6</v>
      </c>
      <c r="B11" s="3">
        <f>IF(B6="","---",(MIN($B6:$G6)/B6)*B19)</f>
        <v>2.2727272727272725</v>
      </c>
      <c r="C11" s="3">
        <f>IF(C6="","---",(MIN($B6:$G6)/C6)*B19)</f>
        <v>5</v>
      </c>
      <c r="D11" s="3">
        <f>IF(D6="","---",(MIN($B6:$G6)/D6)*B19)</f>
        <v>2.645502645502646</v>
      </c>
      <c r="E11" s="3">
        <f>IF(E6="","---",(MIN($B6:$G6)/E6)*B19)</f>
        <v>1.6666666666666665</v>
      </c>
      <c r="F11" s="3">
        <f>IF(F6="","---",(MIN($B6:$G6)/F6)*B19)</f>
        <v>0.98019996079200156</v>
      </c>
      <c r="G11" s="29">
        <f>IF(G6="","---",(MIN($B6:$G6)/G6)*B19)</f>
        <v>2.692514808831449</v>
      </c>
    </row>
    <row r="12" spans="1:7" ht="21.75" customHeight="1" thickBot="1" x14ac:dyDescent="0.3">
      <c r="A12" s="30" t="s">
        <v>2</v>
      </c>
      <c r="B12" s="31">
        <f>SUM(B8:B11)</f>
        <v>66.262626787579407</v>
      </c>
      <c r="C12" s="32">
        <f>SUM(C8:C11)</f>
        <v>85.75</v>
      </c>
      <c r="D12" s="31">
        <f>SUM(D8:D11)</f>
        <v>70.574853298025928</v>
      </c>
      <c r="E12" s="31">
        <f>SUM(E8:E11)</f>
        <v>47.436116959398255</v>
      </c>
      <c r="F12" s="31">
        <f t="shared" ref="F12:G12" si="0">SUM(F8:F11)</f>
        <v>36.301433724764202</v>
      </c>
      <c r="G12" s="33">
        <f t="shared" si="0"/>
        <v>70.090849427441412</v>
      </c>
    </row>
    <row r="13" spans="1:7" ht="21.75" customHeight="1" thickTop="1" x14ac:dyDescent="0.25"/>
    <row r="14" spans="1:7" ht="21.75" customHeight="1" thickBot="1" x14ac:dyDescent="0.3">
      <c r="B14" s="4"/>
    </row>
    <row r="15" spans="1:7" ht="21.75" customHeight="1" thickTop="1" x14ac:dyDescent="0.25">
      <c r="A15" s="35"/>
      <c r="B15" s="36" t="s">
        <v>0</v>
      </c>
    </row>
    <row r="16" spans="1:7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15.75" thickTop="1" x14ac:dyDescent="0.25">
      <c r="A20" s="5"/>
      <c r="B20" s="34"/>
      <c r="C20" s="5"/>
    </row>
  </sheetData>
  <pageMargins left="0.7" right="0.7" top="0.75" bottom="0.75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G16" sqref="G16"/>
    </sheetView>
  </sheetViews>
  <sheetFormatPr defaultRowHeight="21.75" customHeight="1" x14ac:dyDescent="0.25"/>
  <cols>
    <col min="1" max="1" width="73.7109375" customWidth="1"/>
    <col min="2" max="2" width="17.28515625" customWidth="1"/>
    <col min="3" max="3" width="15.85546875" customWidth="1"/>
    <col min="4" max="4" width="13.85546875" customWidth="1"/>
    <col min="5" max="10" width="12.7109375" customWidth="1"/>
  </cols>
  <sheetData>
    <row r="1" spans="1:10" ht="21.75" customHeight="1" thickTop="1" thickBot="1" x14ac:dyDescent="0.3">
      <c r="A1" s="46" t="s">
        <v>11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ht="21.75" customHeight="1" x14ac:dyDescent="0.25">
      <c r="A2" s="23" t="s">
        <v>1</v>
      </c>
      <c r="B2" s="10" t="s">
        <v>52</v>
      </c>
      <c r="C2" s="10" t="s">
        <v>57</v>
      </c>
      <c r="D2" s="10" t="s">
        <v>60</v>
      </c>
      <c r="E2" s="10" t="s">
        <v>61</v>
      </c>
      <c r="F2" s="10" t="s">
        <v>63</v>
      </c>
      <c r="G2" s="12" t="s">
        <v>67</v>
      </c>
      <c r="H2" s="17" t="s">
        <v>68</v>
      </c>
      <c r="I2" s="12" t="s">
        <v>69</v>
      </c>
      <c r="J2" s="45" t="s">
        <v>70</v>
      </c>
    </row>
    <row r="3" spans="1:10" ht="21.75" customHeight="1" x14ac:dyDescent="0.25">
      <c r="A3" s="25" t="s">
        <v>3</v>
      </c>
      <c r="B3" s="1">
        <v>288768</v>
      </c>
      <c r="C3" s="1">
        <v>181800.89</v>
      </c>
      <c r="D3" s="1">
        <v>207168.92</v>
      </c>
      <c r="E3" s="1">
        <v>237837.79</v>
      </c>
      <c r="F3" s="1">
        <v>297193.59000000003</v>
      </c>
      <c r="G3" s="1">
        <v>216889.31</v>
      </c>
      <c r="H3" s="1">
        <v>138140.64000000001</v>
      </c>
      <c r="I3" s="1">
        <v>191088</v>
      </c>
      <c r="J3" s="26">
        <v>194086.26</v>
      </c>
    </row>
    <row r="4" spans="1:10" ht="21.75" customHeight="1" x14ac:dyDescent="0.25">
      <c r="A4" s="25" t="s">
        <v>4</v>
      </c>
      <c r="B4" s="1">
        <v>1296</v>
      </c>
      <c r="C4" s="1">
        <v>540</v>
      </c>
      <c r="D4" s="1">
        <v>540</v>
      </c>
      <c r="E4" s="1">
        <v>4860</v>
      </c>
      <c r="F4" s="1">
        <v>2160</v>
      </c>
      <c r="G4" s="1">
        <v>3240</v>
      </c>
      <c r="H4" s="1">
        <v>2376</v>
      </c>
      <c r="I4" s="1">
        <v>432</v>
      </c>
      <c r="J4" s="26">
        <v>2581.1999999999998</v>
      </c>
    </row>
    <row r="5" spans="1:10" ht="21.75" customHeight="1" x14ac:dyDescent="0.25">
      <c r="A5" s="25" t="s">
        <v>5</v>
      </c>
      <c r="B5" s="1">
        <v>1128.82</v>
      </c>
      <c r="C5" s="1">
        <v>470.34</v>
      </c>
      <c r="D5" s="1">
        <v>1034.75</v>
      </c>
      <c r="E5" s="1">
        <v>2351.6999999999998</v>
      </c>
      <c r="F5" s="1">
        <v>1975.43</v>
      </c>
      <c r="G5" s="1">
        <v>1881.36</v>
      </c>
      <c r="H5" s="1">
        <v>940.68</v>
      </c>
      <c r="I5" s="1">
        <v>376.27</v>
      </c>
      <c r="J5" s="26">
        <v>1307.55</v>
      </c>
    </row>
    <row r="6" spans="1:10" ht="21.75" customHeight="1" x14ac:dyDescent="0.25">
      <c r="A6" s="25" t="s">
        <v>6</v>
      </c>
      <c r="B6" s="1">
        <v>20.100000000000001</v>
      </c>
      <c r="C6" s="1">
        <v>18</v>
      </c>
      <c r="D6" s="1">
        <v>18.899999999999999</v>
      </c>
      <c r="E6" s="1">
        <v>25</v>
      </c>
      <c r="F6" s="1">
        <v>51.01</v>
      </c>
      <c r="G6" s="1">
        <v>16</v>
      </c>
      <c r="H6" s="1">
        <v>18.57</v>
      </c>
      <c r="I6" s="1">
        <v>14</v>
      </c>
      <c r="J6" s="26">
        <v>35</v>
      </c>
    </row>
    <row r="7" spans="1:10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48"/>
    </row>
    <row r="8" spans="1:10" ht="21.75" customHeight="1" thickTop="1" x14ac:dyDescent="0.25">
      <c r="A8" s="27" t="s">
        <v>3</v>
      </c>
      <c r="B8" s="2">
        <f>IF(B3="","---",(MIN($B3:$J3)/B3)*B16)</f>
        <v>35.878449135638299</v>
      </c>
      <c r="C8" s="2">
        <f>IF(C3="","---",(MIN($B3:$J3)/C3)*B16)</f>
        <v>56.988433885004639</v>
      </c>
      <c r="D8" s="2">
        <f>IF(D3="","---",(MIN($B3:$J3)/D3)*B16)</f>
        <v>50.010146309591228</v>
      </c>
      <c r="E8" s="2">
        <f>IF(E3="","---",(MIN($B3:$J3)/E3)*B16)</f>
        <v>43.561403761782344</v>
      </c>
      <c r="F8" s="2">
        <f>IF(F3="","---",(MIN($B3:$J3)/F3)*B16)</f>
        <v>34.861276785949528</v>
      </c>
      <c r="G8" s="2">
        <f>IF(G3="","---",(MIN($B3:$J3)/G3)*B16)</f>
        <v>47.768827334090375</v>
      </c>
      <c r="H8" s="2">
        <f>IF(H3="","---",(MIN($B3:$J3)/H3)*B16)</f>
        <v>75</v>
      </c>
      <c r="I8" s="2">
        <f>IF(I3="","---",(MIN($B3:$J3)/I3)*B16)</f>
        <v>54.218726450640546</v>
      </c>
      <c r="J8" s="28">
        <f>IF(J3="","---",(MIN($B3:$J3)/J3)*B16)</f>
        <v>53.381151246873429</v>
      </c>
    </row>
    <row r="9" spans="1:10" ht="21.75" customHeight="1" x14ac:dyDescent="0.25">
      <c r="A9" s="25" t="s">
        <v>4</v>
      </c>
      <c r="B9" s="3">
        <f>IF(B4="","---",(MIN($B4:$J4)/B4)*B17)</f>
        <v>1.6666666666666665</v>
      </c>
      <c r="C9" s="3">
        <f>IF(C4="","---",(MIN($B4:$J4)/C4)*B17)</f>
        <v>4</v>
      </c>
      <c r="D9" s="3">
        <f>IF(D4="","---",(MIN($B4:$J4)/D4)*B17)</f>
        <v>4</v>
      </c>
      <c r="E9" s="3">
        <f>IF(E4="","---",(MIN($B4:$J4)/E4)*B17)</f>
        <v>0.44444444444444448</v>
      </c>
      <c r="F9" s="3">
        <f>IF(F4="","---",(MIN($B4:$J4)/F4)*B17)</f>
        <v>1</v>
      </c>
      <c r="G9" s="3">
        <f>IF(G4="","---",(MIN($B4:$J4)/G4)*B17)</f>
        <v>0.66666666666666663</v>
      </c>
      <c r="H9" s="3">
        <f>IF(H4="","---",(MIN($B4:$J4)/H4)*B17)</f>
        <v>0.90909090909090917</v>
      </c>
      <c r="I9" s="3">
        <f>IF(I4="","---",(MIN($B4:$J4)/I4)*B17)</f>
        <v>5</v>
      </c>
      <c r="J9" s="29">
        <f>IF(J4="","---",(MIN($B4:$J4)/J4)*B17)</f>
        <v>0.83682008368200844</v>
      </c>
    </row>
    <row r="10" spans="1:10" ht="21.75" customHeight="1" x14ac:dyDescent="0.25">
      <c r="A10" s="25" t="s">
        <v>5</v>
      </c>
      <c r="B10" s="3">
        <f>IF(B5="","---",(MIN($B5:$J5)/B5)*B18)</f>
        <v>4.9999557059584347</v>
      </c>
      <c r="C10" s="3">
        <f>IF(C5="","---",(MIN($B5:$J5)/C5)*B18)</f>
        <v>11.999936216354127</v>
      </c>
      <c r="D10" s="3">
        <f>IF(D5="","---",(MIN($B5:$J5)/D5)*B18)</f>
        <v>5.4545059193041796</v>
      </c>
      <c r="E10" s="3">
        <f>IF(E5="","---",(MIN($B5:$J5)/E5)*B18)</f>
        <v>2.3999872432708256</v>
      </c>
      <c r="F10" s="3">
        <f>IF(F5="","---",(MIN($B5:$J5)/F5)*B18)</f>
        <v>2.8571247778964577</v>
      </c>
      <c r="G10" s="3">
        <f>IF(G5="","---",(MIN($B5:$J5)/G5)*B18)</f>
        <v>2.9999840540885319</v>
      </c>
      <c r="H10" s="3">
        <f>IF(H5="","---",(MIN($B5:$J5)/H5)*B18)</f>
        <v>5.9999681081770637</v>
      </c>
      <c r="I10" s="3">
        <f>IF(I5="","---",(MIN($B5:$J5)/I5)*B18)</f>
        <v>15</v>
      </c>
      <c r="J10" s="29">
        <f>IF(J5="","---",(MIN($B5:$J5)/J5)*B18)</f>
        <v>4.3165079729264662</v>
      </c>
    </row>
    <row r="11" spans="1:10" ht="21.75" customHeight="1" x14ac:dyDescent="0.25">
      <c r="A11" s="25" t="s">
        <v>6</v>
      </c>
      <c r="B11" s="3">
        <f>IF(B6="","---",(MIN($B6:$J6)/B6)*B19)</f>
        <v>3.4825870646766166</v>
      </c>
      <c r="C11" s="3">
        <f>IF(C6="","---",(MIN($B6:$J6)/C6)*B19)</f>
        <v>3.8888888888888888</v>
      </c>
      <c r="D11" s="3">
        <f>IF(D6="","---",(MIN($B6:$J6)/D6)*B19)</f>
        <v>3.7037037037037042</v>
      </c>
      <c r="E11" s="3">
        <f>IF(E6="","---",(MIN($B6:$J6)/E6)*B19)</f>
        <v>2.8000000000000003</v>
      </c>
      <c r="F11" s="3">
        <f>IF(F6="","---",(MIN($B6:$J6)/F6)*B19)</f>
        <v>1.3722799451088021</v>
      </c>
      <c r="G11" s="3">
        <f>IF(G6="","---",(MIN($B6:$J6)/G6)*B19)</f>
        <v>4.375</v>
      </c>
      <c r="H11" s="3">
        <f>IF(H6="","---",(MIN($B6:$J6)/H6)*B19)</f>
        <v>3.7695207323640281</v>
      </c>
      <c r="I11" s="3">
        <f>IF(I6="","---",(MIN($B6:$J6)/I6)*B19)</f>
        <v>5</v>
      </c>
      <c r="J11" s="29">
        <f>IF(J6="","---",(MIN($B6:$J6)/J6)*B19)</f>
        <v>2</v>
      </c>
    </row>
    <row r="12" spans="1:10" ht="21.75" customHeight="1" thickBot="1" x14ac:dyDescent="0.3">
      <c r="A12" s="30" t="s">
        <v>2</v>
      </c>
      <c r="B12" s="31">
        <f>SUM(B8:B11)</f>
        <v>46.027658572940013</v>
      </c>
      <c r="C12" s="31">
        <f>SUM(C8:C11)</f>
        <v>76.877258990247654</v>
      </c>
      <c r="D12" s="31">
        <f>SUM(D8:D11)</f>
        <v>63.168355932599113</v>
      </c>
      <c r="E12" s="31">
        <f>SUM(E8:E11)</f>
        <v>49.205835449497613</v>
      </c>
      <c r="F12" s="31">
        <f t="shared" ref="F12:J12" si="0">SUM(F8:F11)</f>
        <v>40.090681508954788</v>
      </c>
      <c r="G12" s="31">
        <f t="shared" si="0"/>
        <v>55.810478054845568</v>
      </c>
      <c r="H12" s="32">
        <f t="shared" si="0"/>
        <v>85.678579749631993</v>
      </c>
      <c r="I12" s="31">
        <f t="shared" si="0"/>
        <v>79.218726450640546</v>
      </c>
      <c r="J12" s="33">
        <f t="shared" si="0"/>
        <v>60.534479303481902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F17" sqref="F17"/>
    </sheetView>
  </sheetViews>
  <sheetFormatPr defaultRowHeight="15" x14ac:dyDescent="0.25"/>
  <cols>
    <col min="1" max="1" width="73.7109375" customWidth="1"/>
    <col min="2" max="2" width="15.42578125" customWidth="1"/>
    <col min="3" max="3" width="13.7109375" customWidth="1"/>
    <col min="4" max="4" width="13.85546875" customWidth="1"/>
    <col min="5" max="10" width="12.7109375" customWidth="1"/>
  </cols>
  <sheetData>
    <row r="1" spans="1:10" ht="21.75" customHeight="1" thickTop="1" thickBot="1" x14ac:dyDescent="0.3">
      <c r="A1" s="46" t="s">
        <v>12</v>
      </c>
      <c r="B1" s="41"/>
      <c r="C1" s="42"/>
      <c r="D1" s="42"/>
      <c r="E1" s="42"/>
      <c r="F1" s="42"/>
      <c r="G1" s="42"/>
      <c r="H1" s="42"/>
      <c r="I1" s="42"/>
      <c r="J1" s="43"/>
    </row>
    <row r="2" spans="1:10" ht="21.75" customHeight="1" x14ac:dyDescent="0.25">
      <c r="A2" s="23" t="s">
        <v>1</v>
      </c>
      <c r="B2" s="10" t="s">
        <v>52</v>
      </c>
      <c r="C2" s="10" t="s">
        <v>55</v>
      </c>
      <c r="D2" s="10" t="s">
        <v>60</v>
      </c>
      <c r="E2" s="10" t="s">
        <v>61</v>
      </c>
      <c r="F2" s="10" t="s">
        <v>63</v>
      </c>
      <c r="G2" s="12" t="s">
        <v>67</v>
      </c>
      <c r="H2" s="10" t="s">
        <v>68</v>
      </c>
      <c r="I2" s="14" t="s">
        <v>69</v>
      </c>
      <c r="J2" s="44" t="s">
        <v>70</v>
      </c>
    </row>
    <row r="3" spans="1:10" ht="21.75" customHeight="1" x14ac:dyDescent="0.25">
      <c r="A3" s="25" t="s">
        <v>3</v>
      </c>
      <c r="B3" s="1">
        <v>320667</v>
      </c>
      <c r="C3" s="1">
        <v>337383.42</v>
      </c>
      <c r="D3" s="1">
        <v>298786.51</v>
      </c>
      <c r="E3" s="1">
        <v>399499.05</v>
      </c>
      <c r="F3" s="1">
        <v>346446.36</v>
      </c>
      <c r="G3" s="1">
        <v>301360.67</v>
      </c>
      <c r="H3" s="1">
        <v>200390.28</v>
      </c>
      <c r="I3" s="1">
        <v>174852</v>
      </c>
      <c r="J3" s="26">
        <v>282029.23</v>
      </c>
    </row>
    <row r="4" spans="1:10" ht="21.75" customHeight="1" x14ac:dyDescent="0.25">
      <c r="A4" s="25" t="s">
        <v>4</v>
      </c>
      <c r="B4" s="1">
        <v>1233.79</v>
      </c>
      <c r="C4" s="1">
        <v>3084.48</v>
      </c>
      <c r="D4" s="1">
        <v>514.08000000000004</v>
      </c>
      <c r="E4" s="1">
        <v>4626.72</v>
      </c>
      <c r="F4" s="1">
        <v>2056.3200000000002</v>
      </c>
      <c r="G4" s="1">
        <v>3084.48</v>
      </c>
      <c r="H4" s="1">
        <v>2261.9499999999998</v>
      </c>
      <c r="I4" s="1">
        <v>411.26</v>
      </c>
      <c r="J4" s="26">
        <v>2457.3000000000002</v>
      </c>
    </row>
    <row r="5" spans="1:10" ht="21.75" customHeight="1" x14ac:dyDescent="0.25">
      <c r="A5" s="25" t="s">
        <v>5</v>
      </c>
      <c r="B5" s="1">
        <v>3343.68</v>
      </c>
      <c r="C5" s="1">
        <v>2786.4</v>
      </c>
      <c r="D5" s="1">
        <v>1671.84</v>
      </c>
      <c r="E5" s="1">
        <v>6966</v>
      </c>
      <c r="F5" s="1">
        <v>5851.44</v>
      </c>
      <c r="G5" s="1">
        <v>5572.8</v>
      </c>
      <c r="H5" s="1">
        <v>2786.4</v>
      </c>
      <c r="I5" s="1">
        <v>1114.56</v>
      </c>
      <c r="J5" s="26">
        <v>3873.1</v>
      </c>
    </row>
    <row r="6" spans="1:10" ht="21.75" customHeight="1" x14ac:dyDescent="0.25">
      <c r="A6" s="25" t="s">
        <v>6</v>
      </c>
      <c r="B6" s="1">
        <v>20.100000000000001</v>
      </c>
      <c r="C6" s="1">
        <v>22</v>
      </c>
      <c r="D6" s="1">
        <v>18.899999999999999</v>
      </c>
      <c r="E6" s="1">
        <v>25</v>
      </c>
      <c r="F6" s="1">
        <v>51.01</v>
      </c>
      <c r="G6" s="1">
        <v>16</v>
      </c>
      <c r="H6" s="1">
        <v>18.57</v>
      </c>
      <c r="I6" s="1">
        <v>14</v>
      </c>
      <c r="J6" s="26">
        <v>35</v>
      </c>
    </row>
    <row r="7" spans="1:10" ht="21.75" customHeight="1" thickBot="1" x14ac:dyDescent="0.3">
      <c r="A7" s="47"/>
      <c r="B7" s="11"/>
      <c r="C7" s="11"/>
      <c r="D7" s="11"/>
      <c r="E7" s="11"/>
      <c r="F7" s="11"/>
      <c r="G7" s="11"/>
      <c r="H7" s="11"/>
      <c r="I7" s="11"/>
      <c r="J7" s="48"/>
    </row>
    <row r="8" spans="1:10" ht="21.75" customHeight="1" thickTop="1" x14ac:dyDescent="0.25">
      <c r="A8" s="27" t="s">
        <v>3</v>
      </c>
      <c r="B8" s="2">
        <f>IF(B3="","---",(MIN($B3:$J3)/B3)*B16)</f>
        <v>40.895695534620025</v>
      </c>
      <c r="C8" s="2">
        <f>IF(C3="","---",(MIN($B3:$J3)/C3)*B16)</f>
        <v>38.869426363631028</v>
      </c>
      <c r="D8" s="2">
        <f>IF(D3="","---",(MIN($B3:$J3)/D3)*B16)</f>
        <v>43.890535754107503</v>
      </c>
      <c r="E8" s="2">
        <f>IF(E3="","---",(MIN($B3:$J3)/E3)*B16)</f>
        <v>32.825860286776653</v>
      </c>
      <c r="F8" s="2">
        <f>IF(F3="","---",(MIN($B3:$J3)/F3)*B16)</f>
        <v>37.852613027886918</v>
      </c>
      <c r="G8" s="2">
        <f>IF(G3="","---",(MIN($B3:$J3)/G3)*B16)</f>
        <v>43.515631950247524</v>
      </c>
      <c r="H8" s="2">
        <f>IF(H3="","---",(MIN($B3:$J3)/H3)*B16)</f>
        <v>65.441796877573111</v>
      </c>
      <c r="I8" s="2">
        <f>IF(I3="","---",(MIN($B3:$J3)/I3)*B16)</f>
        <v>75</v>
      </c>
      <c r="J8" s="28">
        <f>IF(J3="","---",(MIN($B3:$J3)/J3)*B16)</f>
        <v>46.498371817701305</v>
      </c>
    </row>
    <row r="9" spans="1:10" ht="21.75" customHeight="1" x14ac:dyDescent="0.25">
      <c r="A9" s="25" t="s">
        <v>4</v>
      </c>
      <c r="B9" s="3">
        <f>IF(B4="","---",(MIN($B4:$J4)/B4)*B17)</f>
        <v>1.6666531581549535</v>
      </c>
      <c r="C9" s="3">
        <f>IF(C4="","---",(MIN($B4:$J4)/C4)*B17)</f>
        <v>0.66666018259155513</v>
      </c>
      <c r="D9" s="3">
        <f>IF(D4="","---",(MIN($B4:$J4)/D4)*B17)</f>
        <v>3.9999610955493301</v>
      </c>
      <c r="E9" s="3">
        <f>IF(E4="","---",(MIN($B4:$J4)/E4)*B17)</f>
        <v>0.44444012172770336</v>
      </c>
      <c r="F9" s="3">
        <f>IF(F4="","---",(MIN($B4:$J4)/F4)*B17)</f>
        <v>0.99999027388733253</v>
      </c>
      <c r="G9" s="3">
        <f>IF(G4="","---",(MIN($B4:$J4)/G4)*B17)</f>
        <v>0.66666018259155513</v>
      </c>
      <c r="H9" s="3">
        <f>IF(H4="","---",(MIN($B4:$J4)/H4)*B17)</f>
        <v>0.90908287097415952</v>
      </c>
      <c r="I9" s="3">
        <f>IF(I4="","---",(MIN($B4:$J4)/I4)*B17)</f>
        <v>5</v>
      </c>
      <c r="J9" s="29">
        <f>IF(J4="","---",(MIN($B4:$J4)/J4)*B17)</f>
        <v>0.83681276197452481</v>
      </c>
    </row>
    <row r="10" spans="1:10" ht="21.75" customHeight="1" x14ac:dyDescent="0.25">
      <c r="A10" s="25" t="s">
        <v>5</v>
      </c>
      <c r="B10" s="3">
        <f>IF(B5="","---",(MIN($B5:$J5)/B5)*B18)</f>
        <v>5</v>
      </c>
      <c r="C10" s="3">
        <f>IF(C5="","---",(MIN($B5:$J5)/C5)*B18)</f>
        <v>5.9999999999999991</v>
      </c>
      <c r="D10" s="3">
        <f>IF(D5="","---",(MIN($B5:$J5)/D5)*B18)</f>
        <v>10</v>
      </c>
      <c r="E10" s="3">
        <f>IF(E5="","---",(MIN($B5:$J5)/E5)*B18)</f>
        <v>2.4</v>
      </c>
      <c r="F10" s="3">
        <f>IF(F5="","---",(MIN($B5:$J5)/F5)*B18)</f>
        <v>2.8571428571428572</v>
      </c>
      <c r="G10" s="3">
        <f>IF(G5="","---",(MIN($B5:$J5)/G5)*B18)</f>
        <v>2.9999999999999996</v>
      </c>
      <c r="H10" s="3">
        <f>IF(H5="","---",(MIN($B5:$J5)/H5)*B18)</f>
        <v>5.9999999999999991</v>
      </c>
      <c r="I10" s="3">
        <f>IF(I5="","---",(MIN($B5:$J5)/I5)*B18)</f>
        <v>15</v>
      </c>
      <c r="J10" s="29">
        <f>IF(J5="","---",(MIN($B5:$J5)/J5)*B18)</f>
        <v>4.3165423046138756</v>
      </c>
    </row>
    <row r="11" spans="1:10" ht="21.75" customHeight="1" x14ac:dyDescent="0.25">
      <c r="A11" s="25" t="s">
        <v>6</v>
      </c>
      <c r="B11" s="3">
        <f>IF(B6="","---",(MIN($B6:$J6)/B6)*B19)</f>
        <v>3.4825870646766166</v>
      </c>
      <c r="C11" s="3">
        <f>IF(C6="","---",(MIN($B6:$J6)/C6)*B19)</f>
        <v>3.1818181818181817</v>
      </c>
      <c r="D11" s="3">
        <f>IF(D6="","---",(MIN($B6:$J6)/D6)*B19)</f>
        <v>3.7037037037037042</v>
      </c>
      <c r="E11" s="3">
        <f>IF(E6="","---",(MIN($B6:$J6)/E6)*B19)</f>
        <v>2.8000000000000003</v>
      </c>
      <c r="F11" s="3">
        <f>IF(F6="","---",(MIN($B6:$J6)/F6)*B19)</f>
        <v>1.3722799451088021</v>
      </c>
      <c r="G11" s="3">
        <f>IF(G6="","---",(MIN($B6:$J6)/G6)*B19)</f>
        <v>4.375</v>
      </c>
      <c r="H11" s="3">
        <f>IF(H6="","---",(MIN($B6:$J6)/H6)*B19)</f>
        <v>3.7695207323640281</v>
      </c>
      <c r="I11" s="3">
        <f>IF(I6="","---",(MIN($B6:$J6)/I6)*B19)</f>
        <v>5</v>
      </c>
      <c r="J11" s="29">
        <f>IF(J6="","---",(MIN($B6:$J6)/J6)*B19)</f>
        <v>2</v>
      </c>
    </row>
    <row r="12" spans="1:10" ht="21.75" customHeight="1" thickBot="1" x14ac:dyDescent="0.3">
      <c r="A12" s="30" t="s">
        <v>2</v>
      </c>
      <c r="B12" s="31">
        <f>SUM(B8:B11)</f>
        <v>51.04493575745159</v>
      </c>
      <c r="C12" s="31">
        <f>SUM(C8:C11)</f>
        <v>48.717904728040764</v>
      </c>
      <c r="D12" s="31">
        <f>SUM(D8:D11)</f>
        <v>61.594200553360537</v>
      </c>
      <c r="E12" s="31">
        <f>SUM(E8:E11)</f>
        <v>38.47030040850435</v>
      </c>
      <c r="F12" s="31">
        <f t="shared" ref="F12:J12" si="0">SUM(F8:F11)</f>
        <v>43.082026104025907</v>
      </c>
      <c r="G12" s="31">
        <f t="shared" si="0"/>
        <v>51.557292132839081</v>
      </c>
      <c r="H12" s="31">
        <f t="shared" si="0"/>
        <v>76.1204004809113</v>
      </c>
      <c r="I12" s="32">
        <f t="shared" si="0"/>
        <v>100</v>
      </c>
      <c r="J12" s="33">
        <f t="shared" si="0"/>
        <v>53.651726884289708</v>
      </c>
    </row>
    <row r="13" spans="1:10" ht="21.75" customHeight="1" thickTop="1" x14ac:dyDescent="0.25"/>
    <row r="14" spans="1:10" ht="21.75" customHeight="1" thickBot="1" x14ac:dyDescent="0.3">
      <c r="B14" s="4"/>
    </row>
    <row r="15" spans="1:10" ht="21.75" customHeight="1" thickTop="1" x14ac:dyDescent="0.25">
      <c r="A15" s="35"/>
      <c r="B15" s="36" t="s">
        <v>0</v>
      </c>
    </row>
    <row r="16" spans="1:10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B22" sqref="B22"/>
    </sheetView>
  </sheetViews>
  <sheetFormatPr defaultRowHeight="15" x14ac:dyDescent="0.25"/>
  <cols>
    <col min="1" max="1" width="73.7109375" customWidth="1"/>
    <col min="2" max="2" width="15" customWidth="1"/>
    <col min="3" max="3" width="12.7109375" customWidth="1"/>
    <col min="4" max="4" width="17.7109375" customWidth="1"/>
    <col min="5" max="5" width="12.7109375" customWidth="1"/>
  </cols>
  <sheetData>
    <row r="1" spans="1:5" ht="21.75" customHeight="1" thickTop="1" thickBot="1" x14ac:dyDescent="0.3">
      <c r="A1" s="49" t="s">
        <v>48</v>
      </c>
      <c r="B1" s="50"/>
      <c r="C1" s="50"/>
      <c r="D1" s="50"/>
      <c r="E1" s="51"/>
    </row>
    <row r="2" spans="1:5" ht="21.75" customHeight="1" x14ac:dyDescent="0.25">
      <c r="A2" s="23" t="s">
        <v>1</v>
      </c>
      <c r="B2" s="10" t="s">
        <v>53</v>
      </c>
      <c r="C2" s="10" t="s">
        <v>60</v>
      </c>
      <c r="D2" s="10" t="s">
        <v>67</v>
      </c>
      <c r="E2" s="52" t="s">
        <v>68</v>
      </c>
    </row>
    <row r="3" spans="1:5" ht="21.75" customHeight="1" x14ac:dyDescent="0.25">
      <c r="A3" s="25" t="s">
        <v>3</v>
      </c>
      <c r="B3" s="1">
        <v>215212.79999999999</v>
      </c>
      <c r="C3" s="1">
        <v>198430.48</v>
      </c>
      <c r="D3" s="1">
        <v>192981.53</v>
      </c>
      <c r="E3" s="26">
        <v>179447.4</v>
      </c>
    </row>
    <row r="4" spans="1:5" ht="21.75" customHeight="1" x14ac:dyDescent="0.25">
      <c r="A4" s="25" t="s">
        <v>5</v>
      </c>
      <c r="B4" s="1">
        <v>1038.42</v>
      </c>
      <c r="C4" s="1">
        <v>830.74</v>
      </c>
      <c r="D4" s="1">
        <v>2769.12</v>
      </c>
      <c r="E4" s="26">
        <v>1384.56</v>
      </c>
    </row>
    <row r="5" spans="1:5" ht="21.75" customHeight="1" x14ac:dyDescent="0.25">
      <c r="A5" s="25" t="s">
        <v>6</v>
      </c>
      <c r="B5" s="1">
        <v>22</v>
      </c>
      <c r="C5" s="1">
        <v>18.899999999999999</v>
      </c>
      <c r="D5" s="1">
        <v>16</v>
      </c>
      <c r="E5" s="26">
        <v>18.57</v>
      </c>
    </row>
    <row r="6" spans="1:5" ht="21.75" customHeight="1" thickBot="1" x14ac:dyDescent="0.3">
      <c r="A6" s="61"/>
      <c r="B6" s="62"/>
      <c r="C6" s="62"/>
      <c r="D6" s="62"/>
      <c r="E6" s="63"/>
    </row>
    <row r="7" spans="1:5" ht="21.75" customHeight="1" thickTop="1" x14ac:dyDescent="0.25">
      <c r="A7" s="27" t="s">
        <v>3</v>
      </c>
      <c r="B7" s="2">
        <f>IF(B3="","---",(MIN($B3:$E3)/B3)*B14)</f>
        <v>66.705103042198232</v>
      </c>
      <c r="C7" s="2">
        <f>IF(C3="","---",(MIN($B3:$E3)/C3)*B14)</f>
        <v>72.346708025904078</v>
      </c>
      <c r="D7" s="2">
        <f>IF(D3="","---",(MIN($B3:$E3)/D3)*B14)</f>
        <v>74.389461001786032</v>
      </c>
      <c r="E7" s="28">
        <f>IF(E3="","---",(MIN($B3:$E3)/E3)*B14)</f>
        <v>80</v>
      </c>
    </row>
    <row r="8" spans="1:5" ht="21.75" customHeight="1" x14ac:dyDescent="0.25">
      <c r="A8" s="25" t="s">
        <v>5</v>
      </c>
      <c r="B8" s="3">
        <f>IF(B4="","---",(MIN($B4:$E4)/B4)*B15)</f>
        <v>12.00005778008898</v>
      </c>
      <c r="C8" s="3">
        <f>IF(C4="","---",(MIN($B4:$E4)/C4)*B15)</f>
        <v>15</v>
      </c>
      <c r="D8" s="3">
        <f>IF(D4="","---",(MIN($B4:$E4)/D4)*B15)</f>
        <v>4.5000216675333684</v>
      </c>
      <c r="E8" s="29">
        <f>IF(E4="","---",(MIN($B4:$E4)/E4)*B15)</f>
        <v>9.0000433350667368</v>
      </c>
    </row>
    <row r="9" spans="1:5" ht="21.75" customHeight="1" x14ac:dyDescent="0.25">
      <c r="A9" s="25" t="s">
        <v>6</v>
      </c>
      <c r="B9" s="3">
        <f>IF(B5="","---",(MIN($B5:$E5)/B5)*B16)</f>
        <v>3.6363636363636367</v>
      </c>
      <c r="C9" s="3">
        <f>IF(C5="","---",(MIN($B5:$E5)/C5)*B16)</f>
        <v>4.2328042328042335</v>
      </c>
      <c r="D9" s="3">
        <f>IF(D5="","---",(MIN($B5:$E5)/D5)*B16)</f>
        <v>5</v>
      </c>
      <c r="E9" s="29">
        <f>IF(E5="","---",(MIN($B5:$E5)/E5)*B16)</f>
        <v>4.3080236941303172</v>
      </c>
    </row>
    <row r="10" spans="1:5" ht="21.75" customHeight="1" thickBot="1" x14ac:dyDescent="0.3">
      <c r="A10" s="30" t="s">
        <v>2</v>
      </c>
      <c r="B10" s="31">
        <f>SUM(B7:B9)</f>
        <v>82.341524458650852</v>
      </c>
      <c r="C10" s="31">
        <f>SUM(C7:C9)</f>
        <v>91.579512258708306</v>
      </c>
      <c r="D10" s="31">
        <f>SUM(D7:D9)</f>
        <v>83.889482669319406</v>
      </c>
      <c r="E10" s="53">
        <f>SUM(E7:E9)</f>
        <v>93.308067029197048</v>
      </c>
    </row>
    <row r="11" spans="1:5" ht="21.75" customHeight="1" thickTop="1" x14ac:dyDescent="0.25"/>
    <row r="12" spans="1:5" ht="21.75" customHeight="1" thickBot="1" x14ac:dyDescent="0.3">
      <c r="B12" s="4"/>
    </row>
    <row r="13" spans="1:5" ht="21.75" customHeight="1" thickTop="1" x14ac:dyDescent="0.25">
      <c r="A13" s="35"/>
      <c r="B13" s="36" t="s">
        <v>0</v>
      </c>
    </row>
    <row r="14" spans="1:5" ht="21.75" customHeight="1" x14ac:dyDescent="0.25">
      <c r="A14" s="25" t="s">
        <v>3</v>
      </c>
      <c r="B14" s="37">
        <v>80</v>
      </c>
    </row>
    <row r="15" spans="1:5" ht="21.75" customHeight="1" x14ac:dyDescent="0.25">
      <c r="A15" s="25" t="s">
        <v>5</v>
      </c>
      <c r="B15" s="37">
        <v>15</v>
      </c>
    </row>
    <row r="16" spans="1:5" ht="21.75" customHeight="1" thickBot="1" x14ac:dyDescent="0.3">
      <c r="A16" s="38" t="s">
        <v>6</v>
      </c>
      <c r="B16" s="39">
        <v>5</v>
      </c>
    </row>
    <row r="17" spans="1:3" ht="21.75" customHeight="1" thickTop="1" x14ac:dyDescent="0.25">
      <c r="A17" s="5"/>
      <c r="B17" s="34"/>
      <c r="C17" s="5"/>
    </row>
  </sheetData>
  <mergeCells count="1">
    <mergeCell ref="A6:E6"/>
  </mergeCells>
  <pageMargins left="0.7" right="0.7" top="0.75" bottom="0.75" header="0.3" footer="0.3"/>
  <pageSetup paperSize="9"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zoomScalePageLayoutView="120" workbookViewId="0">
      <selection activeCell="D14" sqref="D14"/>
    </sheetView>
  </sheetViews>
  <sheetFormatPr defaultRowHeight="15" x14ac:dyDescent="0.25"/>
  <cols>
    <col min="1" max="1" width="73.7109375" customWidth="1"/>
    <col min="2" max="4" width="12.7109375" customWidth="1"/>
    <col min="5" max="5" width="18.28515625" customWidth="1"/>
    <col min="6" max="6" width="12.7109375" customWidth="1"/>
  </cols>
  <sheetData>
    <row r="1" spans="1:6" s="6" customFormat="1" ht="21.75" customHeight="1" thickTop="1" thickBot="1" x14ac:dyDescent="0.3">
      <c r="A1" s="46" t="s">
        <v>13</v>
      </c>
      <c r="B1" s="41"/>
      <c r="C1" s="42"/>
      <c r="D1" s="42"/>
      <c r="E1" s="42"/>
      <c r="F1" s="43"/>
    </row>
    <row r="2" spans="1:6" ht="21.75" customHeight="1" x14ac:dyDescent="0.25">
      <c r="A2" s="23" t="s">
        <v>1</v>
      </c>
      <c r="B2" s="10" t="s">
        <v>53</v>
      </c>
      <c r="C2" s="14" t="s">
        <v>58</v>
      </c>
      <c r="D2" s="10" t="s">
        <v>60</v>
      </c>
      <c r="E2" s="10" t="s">
        <v>67</v>
      </c>
      <c r="F2" s="44" t="s">
        <v>68</v>
      </c>
    </row>
    <row r="3" spans="1:6" ht="21.75" customHeight="1" x14ac:dyDescent="0.25">
      <c r="A3" s="25" t="s">
        <v>3</v>
      </c>
      <c r="B3" s="1">
        <v>143965.5</v>
      </c>
      <c r="C3" s="1">
        <v>102528</v>
      </c>
      <c r="D3" s="1">
        <v>175428.1</v>
      </c>
      <c r="E3" s="1">
        <v>166614.20000000001</v>
      </c>
      <c r="F3" s="26">
        <v>121703.4</v>
      </c>
    </row>
    <row r="4" spans="1:6" ht="21.75" customHeight="1" x14ac:dyDescent="0.25">
      <c r="A4" s="25" t="s">
        <v>4</v>
      </c>
      <c r="B4" s="1">
        <v>495.72</v>
      </c>
      <c r="C4" s="1">
        <v>1321.92</v>
      </c>
      <c r="D4" s="1">
        <v>330.48</v>
      </c>
      <c r="E4" s="1">
        <v>1982.88</v>
      </c>
      <c r="F4" s="26">
        <v>1454.11</v>
      </c>
    </row>
    <row r="5" spans="1:6" ht="21.75" customHeight="1" x14ac:dyDescent="0.25">
      <c r="A5" s="25" t="s">
        <v>5</v>
      </c>
      <c r="B5" s="1">
        <v>1012.5</v>
      </c>
      <c r="C5" s="1">
        <v>2700</v>
      </c>
      <c r="D5" s="1">
        <v>810</v>
      </c>
      <c r="E5" s="1">
        <v>2700</v>
      </c>
      <c r="F5" s="26">
        <v>1350</v>
      </c>
    </row>
    <row r="6" spans="1:6" ht="21.75" customHeight="1" x14ac:dyDescent="0.25">
      <c r="A6" s="25" t="s">
        <v>6</v>
      </c>
      <c r="B6" s="1">
        <v>22</v>
      </c>
      <c r="C6" s="1">
        <v>10</v>
      </c>
      <c r="D6" s="1">
        <v>18.899999999999999</v>
      </c>
      <c r="E6" s="1">
        <v>16</v>
      </c>
      <c r="F6" s="26">
        <v>18.57</v>
      </c>
    </row>
    <row r="7" spans="1:6" ht="21.75" customHeight="1" thickBot="1" x14ac:dyDescent="0.3">
      <c r="A7" s="47"/>
      <c r="B7" s="11"/>
      <c r="C7" s="11"/>
      <c r="D7" s="11"/>
      <c r="E7" s="11"/>
      <c r="F7" s="48"/>
    </row>
    <row r="8" spans="1:6" ht="21.75" customHeight="1" thickTop="1" x14ac:dyDescent="0.25">
      <c r="A8" s="27" t="s">
        <v>3</v>
      </c>
      <c r="B8" s="2">
        <f>IF(B3="","---",(MIN($B3:$F3)/B3)*B16)</f>
        <v>53.41279681590381</v>
      </c>
      <c r="C8" s="2">
        <f>IF(C3="","---",(MIN($B3:$F3)/C3)*B16)</f>
        <v>75</v>
      </c>
      <c r="D8" s="2">
        <f>IF(D3="","---",(MIN($B3:$F3)/D3)*B16)</f>
        <v>43.833342548884694</v>
      </c>
      <c r="E8" s="2">
        <f>IF(E3="","---",(MIN($B3:$F3)/E3)*B16)</f>
        <v>46.152128690111645</v>
      </c>
      <c r="F8" s="28">
        <f>IF(F3="","---",(MIN($B3:$F3)/F3)*B16)</f>
        <v>63.183115673021469</v>
      </c>
    </row>
    <row r="9" spans="1:6" ht="21.75" customHeight="1" x14ac:dyDescent="0.25">
      <c r="A9" s="25" t="s">
        <v>4</v>
      </c>
      <c r="B9" s="3">
        <f>IF(B4="","---",(MIN($B4:$F4)/B4)*B17)</f>
        <v>3.333333333333333</v>
      </c>
      <c r="C9" s="3">
        <f>IF(C4="","---",(MIN($B4:$F4)/C4)*B17)</f>
        <v>1.25</v>
      </c>
      <c r="D9" s="3">
        <f>IF(D4="","---",(MIN($B4:$F4)/D4)*B17)</f>
        <v>5</v>
      </c>
      <c r="E9" s="3">
        <f>IF(E4="","---",(MIN($B4:$F4)/E4)*B17)</f>
        <v>0.83333333333333326</v>
      </c>
      <c r="F9" s="29">
        <f>IF(F4="","---",(MIN($B4:$F4)/F4)*B17)</f>
        <v>1.13636519933155</v>
      </c>
    </row>
    <row r="10" spans="1:6" ht="21.75" customHeight="1" x14ac:dyDescent="0.25">
      <c r="A10" s="25" t="s">
        <v>5</v>
      </c>
      <c r="B10" s="3">
        <f>IF(B5="","---",(MIN($B5:$F5)/B5)*B18)</f>
        <v>12</v>
      </c>
      <c r="C10" s="3">
        <f>IF(C5="","---",(MIN($B5:$F5)/C5)*B18)</f>
        <v>4.5</v>
      </c>
      <c r="D10" s="3">
        <f>IF(D5="","---",(MIN($B5:$F5)/D5)*B18)</f>
        <v>15</v>
      </c>
      <c r="E10" s="3">
        <f>IF(E5="","---",(MIN($B5:$F5)/E5)*B18)</f>
        <v>4.5</v>
      </c>
      <c r="F10" s="29">
        <f>IF(F5="","---",(MIN($B5:$F5)/F5)*B18)</f>
        <v>9</v>
      </c>
    </row>
    <row r="11" spans="1:6" ht="21.75" customHeight="1" x14ac:dyDescent="0.25">
      <c r="A11" s="25" t="s">
        <v>6</v>
      </c>
      <c r="B11" s="3">
        <f>IF(B6="","---",(MIN($B6:$F6)/B6)*B19)</f>
        <v>2.2727272727272725</v>
      </c>
      <c r="C11" s="3">
        <f>IF(C6="","---",(MIN($B6:$F6)/C6)*B19)</f>
        <v>5</v>
      </c>
      <c r="D11" s="3">
        <f>IF(D6="","---",(MIN($B6:$F6)/D6)*B19)</f>
        <v>2.645502645502646</v>
      </c>
      <c r="E11" s="3">
        <f>IF(E6="","---",(MIN($B6:$F6)/E6)*B19)</f>
        <v>3.125</v>
      </c>
      <c r="F11" s="29">
        <f>IF(F6="","---",(MIN($B6:$F6)/F6)*B19)</f>
        <v>2.692514808831449</v>
      </c>
    </row>
    <row r="12" spans="1:6" ht="21.75" customHeight="1" thickBot="1" x14ac:dyDescent="0.3">
      <c r="A12" s="30" t="s">
        <v>2</v>
      </c>
      <c r="B12" s="31">
        <f>SUM(B8:B11)</f>
        <v>71.018857421964412</v>
      </c>
      <c r="C12" s="32">
        <f>SUM(C8:C11)</f>
        <v>85.75</v>
      </c>
      <c r="D12" s="31">
        <f>SUM(D8:D11)</f>
        <v>66.478845194387347</v>
      </c>
      <c r="E12" s="31">
        <f>SUM(E8:E11)</f>
        <v>54.610462023444981</v>
      </c>
      <c r="F12" s="33">
        <f t="shared" ref="F12" si="0">SUM(F8:F11)</f>
        <v>76.011995681184459</v>
      </c>
    </row>
    <row r="13" spans="1:6" ht="21.75" customHeight="1" thickTop="1" x14ac:dyDescent="0.25"/>
    <row r="14" spans="1:6" ht="21.75" customHeight="1" thickBot="1" x14ac:dyDescent="0.3">
      <c r="B14" s="4"/>
    </row>
    <row r="15" spans="1:6" ht="21.75" customHeight="1" thickTop="1" x14ac:dyDescent="0.25">
      <c r="A15" s="35"/>
      <c r="B15" s="36" t="s">
        <v>0</v>
      </c>
    </row>
    <row r="16" spans="1:6" ht="21.75" customHeight="1" x14ac:dyDescent="0.25">
      <c r="A16" s="25" t="s">
        <v>3</v>
      </c>
      <c r="B16" s="37">
        <v>75</v>
      </c>
    </row>
    <row r="17" spans="1:3" ht="21.75" customHeight="1" x14ac:dyDescent="0.25">
      <c r="A17" s="25" t="s">
        <v>4</v>
      </c>
      <c r="B17" s="37">
        <v>5</v>
      </c>
    </row>
    <row r="18" spans="1:3" ht="21.75" customHeight="1" x14ac:dyDescent="0.25">
      <c r="A18" s="25" t="s">
        <v>5</v>
      </c>
      <c r="B18" s="37">
        <v>15</v>
      </c>
    </row>
    <row r="19" spans="1:3" ht="21.75" customHeight="1" thickBot="1" x14ac:dyDescent="0.3">
      <c r="A19" s="38" t="s">
        <v>6</v>
      </c>
      <c r="B19" s="39">
        <v>5</v>
      </c>
    </row>
    <row r="20" spans="1:3" ht="21.75" customHeight="1" thickTop="1" x14ac:dyDescent="0.25">
      <c r="A20" s="5"/>
      <c r="B20" s="34"/>
      <c r="C20" s="5"/>
    </row>
  </sheetData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47</vt:i4>
      </vt:variant>
      <vt:variant>
        <vt:lpstr>Zakresy nazwane</vt:lpstr>
      </vt:variant>
      <vt:variant>
        <vt:i4>1</vt:i4>
      </vt:variant>
    </vt:vector>
  </HeadingPairs>
  <TitlesOfParts>
    <vt:vector size="48" baseType="lpstr">
      <vt:lpstr>Cz. 1</vt:lpstr>
      <vt:lpstr>Cz. 2</vt:lpstr>
      <vt:lpstr>Cz. 3</vt:lpstr>
      <vt:lpstr>Cz. 4</vt:lpstr>
      <vt:lpstr>Cz. 5</vt:lpstr>
      <vt:lpstr>Cz. 6 </vt:lpstr>
      <vt:lpstr>Cz. 7</vt:lpstr>
      <vt:lpstr>Cz. 8</vt:lpstr>
      <vt:lpstr>Cz. 9</vt:lpstr>
      <vt:lpstr>Cz. 10</vt:lpstr>
      <vt:lpstr>Cz. 11</vt:lpstr>
      <vt:lpstr>Cz. 12</vt:lpstr>
      <vt:lpstr>Cz. 13</vt:lpstr>
      <vt:lpstr>Cz. 14</vt:lpstr>
      <vt:lpstr>Cz. 15</vt:lpstr>
      <vt:lpstr>Cz. 16</vt:lpstr>
      <vt:lpstr>Cz. 17</vt:lpstr>
      <vt:lpstr>Cz. 18</vt:lpstr>
      <vt:lpstr>Cz. 19</vt:lpstr>
      <vt:lpstr>Cz. 20</vt:lpstr>
      <vt:lpstr>Cz. 21</vt:lpstr>
      <vt:lpstr>Cz. 22</vt:lpstr>
      <vt:lpstr>Cz. 23</vt:lpstr>
      <vt:lpstr>Cz. 24</vt:lpstr>
      <vt:lpstr>Cz. 25</vt:lpstr>
      <vt:lpstr>Cz. 26</vt:lpstr>
      <vt:lpstr>Cz. 27</vt:lpstr>
      <vt:lpstr>Cz. 28</vt:lpstr>
      <vt:lpstr>Cz. 29</vt:lpstr>
      <vt:lpstr>Cz. 30</vt:lpstr>
      <vt:lpstr>Cz. 31</vt:lpstr>
      <vt:lpstr>Cz. 32</vt:lpstr>
      <vt:lpstr>Cz. 33</vt:lpstr>
      <vt:lpstr>Cz. 34</vt:lpstr>
      <vt:lpstr>Cz. 35</vt:lpstr>
      <vt:lpstr>Cz. 36</vt:lpstr>
      <vt:lpstr>Cz. 37</vt:lpstr>
      <vt:lpstr>Cz. 38</vt:lpstr>
      <vt:lpstr>Cz. 39</vt:lpstr>
      <vt:lpstr>Cz. 40</vt:lpstr>
      <vt:lpstr>Cz. 41</vt:lpstr>
      <vt:lpstr>Cz. 43</vt:lpstr>
      <vt:lpstr>Cz. 44</vt:lpstr>
      <vt:lpstr>Cz. 45</vt:lpstr>
      <vt:lpstr>Cz. 46</vt:lpstr>
      <vt:lpstr>Cz. 47</vt:lpstr>
      <vt:lpstr>Cz. 48</vt:lpstr>
      <vt:lpstr>'Cz. 3'!Obszar_wydruku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2019-10-31T06:32:07Z</cp:lastPrinted>
  <dcterms:created xsi:type="dcterms:W3CDTF">2019-09-03T10:03:58Z</dcterms:created>
  <dcterms:modified xsi:type="dcterms:W3CDTF">2019-10-31T08:46:35Z</dcterms:modified>
</cp:coreProperties>
</file>